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65431" windowWidth="11340" windowHeight="9225" firstSheet="6" activeTab="16"/>
  </bookViews>
  <sheets>
    <sheet name="070101" sheetId="1" r:id="rId1"/>
    <sheet name="070201" sheetId="2" r:id="rId2"/>
    <sheet name="070202" sheetId="3" r:id="rId3"/>
    <sheet name="070301" sheetId="4" r:id="rId4"/>
    <sheet name="070303 " sheetId="5" r:id="rId5"/>
    <sheet name="070304" sheetId="6" r:id="rId6"/>
    <sheet name="070401" sheetId="7" r:id="rId7"/>
    <sheet name="070601" sheetId="8" r:id="rId8"/>
    <sheet name="070802" sheetId="9" r:id="rId9"/>
    <sheet name="070803" sheetId="10" r:id="rId10"/>
    <sheet name="070804" sheetId="11" r:id="rId11"/>
    <sheet name="070808" sheetId="12" r:id="rId12"/>
    <sheet name="070806" sheetId="13" r:id="rId13"/>
    <sheet name="091108" sheetId="14" r:id="rId14"/>
    <sheet name="070000" sheetId="15" r:id="rId15"/>
    <sheet name="010116" sheetId="16" r:id="rId16"/>
    <sheet name="070000+010116+091108" sheetId="17" r:id="rId17"/>
    <sheet name="Арешт 070101" sheetId="18" r:id="rId18"/>
    <sheet name="Арешт 070201" sheetId="19" r:id="rId19"/>
    <sheet name="Арешт 070804" sheetId="20" r:id="rId20"/>
    <sheet name="Арешт 070303" sheetId="21" r:id="rId21"/>
    <sheet name="Арешт 070401" sheetId="22" r:id="rId22"/>
    <sheet name="Арешт 070301" sheetId="23" r:id="rId23"/>
    <sheet name="Звіт про сумісність" sheetId="24" r:id="rId24"/>
  </sheets>
  <externalReferences>
    <externalReference r:id="rId27"/>
  </externalReferences>
  <definedNames>
    <definedName name="_xlnm.Print_Titles" localSheetId="15">'010116'!$21:$23</definedName>
    <definedName name="_xlnm.Print_Titles" localSheetId="14">'070000'!$21:$23</definedName>
    <definedName name="_xlnm.Print_Titles" localSheetId="16">'070000+010116+091108'!$21:$23</definedName>
    <definedName name="_xlnm.Print_Titles" localSheetId="0">'070101'!$22:$24</definedName>
    <definedName name="_xlnm.Print_Titles" localSheetId="1">'070201'!$21:$23</definedName>
    <definedName name="_xlnm.Print_Titles" localSheetId="2">'070202'!$21:$23</definedName>
    <definedName name="_xlnm.Print_Titles" localSheetId="3">'070301'!$21:$23</definedName>
    <definedName name="_xlnm.Print_Titles" localSheetId="4">'070303 '!$21:$23</definedName>
    <definedName name="_xlnm.Print_Titles" localSheetId="5">'070304'!$21:$23</definedName>
    <definedName name="_xlnm.Print_Titles" localSheetId="6">'070401'!$21:$23</definedName>
    <definedName name="_xlnm.Print_Titles" localSheetId="8">'070802'!$21:$23</definedName>
    <definedName name="_xlnm.Print_Titles" localSheetId="9">'070803'!$21:$23</definedName>
    <definedName name="_xlnm.Print_Titles" localSheetId="10">'070804'!$21:$23</definedName>
    <definedName name="_xlnm.Print_Titles" localSheetId="12">'070806'!$21:$23</definedName>
    <definedName name="_xlnm.Print_Titles" localSheetId="11">'070808'!$21:$23</definedName>
    <definedName name="_xlnm.Print_Titles" localSheetId="13">'091108'!$21:$23</definedName>
    <definedName name="_xlnm.Print_Titles" localSheetId="17">'Арешт 070101'!$19:$20</definedName>
    <definedName name="_xlnm.Print_Titles" localSheetId="18">'Арешт 070201'!$19:$20</definedName>
    <definedName name="_xlnm.Print_Titles" localSheetId="22">'Арешт 070301'!$19:$20</definedName>
    <definedName name="_xlnm.Print_Titles" localSheetId="20">'Арешт 070303'!$19:$20</definedName>
    <definedName name="_xlnm.Print_Titles" localSheetId="21">'Арешт 070401'!$19:$20</definedName>
    <definedName name="_xlnm.Print_Titles" localSheetId="19">'Арешт 070804'!$19:$20</definedName>
    <definedName name="_xlnm.Print_Area" localSheetId="15">'010116'!$A$1:$L$128</definedName>
    <definedName name="_xlnm.Print_Area" localSheetId="14">'070000'!$A$1:$L$128</definedName>
    <definedName name="_xlnm.Print_Area" localSheetId="16">'070000+010116+091108'!$A$1:$K$128</definedName>
    <definedName name="_xlnm.Print_Area" localSheetId="0">'070101'!$A$1:$L$132</definedName>
    <definedName name="_xlnm.Print_Area" localSheetId="1">'070201'!$A$1:$K$128</definedName>
    <definedName name="_xlnm.Print_Area" localSheetId="2">'070202'!$A$1:$K$128</definedName>
    <definedName name="_xlnm.Print_Area" localSheetId="3">'070301'!$A$1:$L$128</definedName>
    <definedName name="_xlnm.Print_Area" localSheetId="4">'070303 '!$A$1:$L$128</definedName>
    <definedName name="_xlnm.Print_Area" localSheetId="5">'070304'!$A$1:$L$128</definedName>
    <definedName name="_xlnm.Print_Area" localSheetId="6">'070401'!$A$1:$L$128</definedName>
    <definedName name="_xlnm.Print_Area" localSheetId="7">'070601'!$A$1:$K$128</definedName>
    <definedName name="_xlnm.Print_Area" localSheetId="8">'070802'!$A$1:$L$128</definedName>
    <definedName name="_xlnm.Print_Area" localSheetId="9">'070803'!$A$1:$L$128</definedName>
    <definedName name="_xlnm.Print_Area" localSheetId="10">'070804'!$A$1:$L$128</definedName>
    <definedName name="_xlnm.Print_Area" localSheetId="12">'070806'!$A$1:$L$128</definedName>
    <definedName name="_xlnm.Print_Area" localSheetId="11">'070808'!$A$1:$L$128</definedName>
    <definedName name="_xlnm.Print_Area" localSheetId="13">'091108'!$A$1:$K$128</definedName>
    <definedName name="_xlnm.Print_Area" localSheetId="17">'Арешт 070101'!$A$1:$K$119</definedName>
    <definedName name="_xlnm.Print_Area" localSheetId="18">'Арешт 070201'!$A$1:$K$119</definedName>
    <definedName name="_xlnm.Print_Area" localSheetId="22">'Арешт 070301'!$A$1:$K$119</definedName>
    <definedName name="_xlnm.Print_Area" localSheetId="20">'Арешт 070303'!$A$1:$K$119</definedName>
    <definedName name="_xlnm.Print_Area" localSheetId="21">'Арешт 070401'!$A$1:$K$119</definedName>
    <definedName name="_xlnm.Print_Area" localSheetId="19">'Арешт 070804'!$A$1:$K$119</definedName>
  </definedNames>
  <calcPr fullCalcOnLoad="1"/>
</workbook>
</file>

<file path=xl/sharedStrings.xml><?xml version="1.0" encoding="utf-8"?>
<sst xmlns="http://schemas.openxmlformats.org/spreadsheetml/2006/main" count="3301" uniqueCount="280">
  <si>
    <t>Звіт</t>
  </si>
  <si>
    <t>за ДКУД</t>
  </si>
  <si>
    <t>за ЄДРПОУ</t>
  </si>
  <si>
    <t>за КОАТУУ</t>
  </si>
  <si>
    <t>за ЗКГНГ</t>
  </si>
  <si>
    <t>Коди</t>
  </si>
  <si>
    <t>Показники</t>
  </si>
  <si>
    <t>Код економічної класифікації видатків та/або код класифікації кредитування бюджету</t>
  </si>
  <si>
    <t>Код рядка</t>
  </si>
  <si>
    <t>Затверджено кошторисом на рік</t>
  </si>
  <si>
    <t>План асигнувань на звітний період</t>
  </si>
  <si>
    <t>Ліміти асигнувань звітного періоду</t>
  </si>
  <si>
    <t>Залишок на початок року</t>
  </si>
  <si>
    <t>Надійшло коштів за звітний період</t>
  </si>
  <si>
    <t>Касові видатки</t>
  </si>
  <si>
    <t>Фактичні видатки</t>
  </si>
  <si>
    <t>Залишок на кінець звітного періоду</t>
  </si>
  <si>
    <t>Заробітна плата</t>
  </si>
  <si>
    <t>Грошове утримання військовослужбовців</t>
  </si>
  <si>
    <t>Нарахування на заробітну плату</t>
  </si>
  <si>
    <t>Придбання предметів постачання і матеріалів, оплата послуг та інші видатки</t>
  </si>
  <si>
    <t>Предмети, матеріали, обладнання та інвентар</t>
  </si>
  <si>
    <t>Оплата праці працівників бюджетних установ</t>
  </si>
  <si>
    <t>Медикаменти та перев'язувальні матеріали</t>
  </si>
  <si>
    <t>М'який інвентар та обмундирування</t>
  </si>
  <si>
    <t xml:space="preserve">Оплата транспортних послуг та утримання транспортних засобів </t>
  </si>
  <si>
    <t>Оренда та експлуатаційні послуги</t>
  </si>
  <si>
    <t>Поточний ремонт обладнання, інвентарю та будівель; технічне обслуговування обладнання</t>
  </si>
  <si>
    <t>Оплата інших послуг та інших видатків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</si>
  <si>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</si>
  <si>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</si>
  <si>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</si>
  <si>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</si>
  <si>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</si>
  <si>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 xml:space="preserve">Оплата інших комунальних послуг </t>
  </si>
  <si>
    <t>Оплата інших енергоносіїв</t>
  </si>
  <si>
    <t>Дослідження і розробки, державні програми</t>
  </si>
  <si>
    <t>Виплата процентів(доходу) за забов"язанням</t>
  </si>
  <si>
    <t>Матеріали, інвентар, будівництво, капітальний ремонт та заходи спеціального призначення, що мають загальнодержавне значення</t>
  </si>
  <si>
    <t>Одиниця виміру: грн.</t>
  </si>
  <si>
    <t>Оплата природного газу</t>
  </si>
  <si>
    <t>Субсидії та поточні трансферти підприємства(установам, організаціям)</t>
  </si>
  <si>
    <t>Поточні трансферти населенню</t>
  </si>
  <si>
    <t>Виплата пенсій і допомоги</t>
  </si>
  <si>
    <t>Інші поточні трансферти населенню</t>
  </si>
  <si>
    <t>Поточні трансферти за кордон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</si>
  <si>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</si>
  <si>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</si>
  <si>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</si>
  <si>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</si>
  <si>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Будівництво (придбання) житла</t>
  </si>
  <si>
    <t xml:space="preserve">Інше будівництво (придбання) </t>
  </si>
  <si>
    <t>Капітальний ремонт, реконструкція та реставрація</t>
  </si>
  <si>
    <t>Капітальний ремонт та реконструкція житлового фонду</t>
  </si>
  <si>
    <t>Послуги зв'язку</t>
  </si>
  <si>
    <t>Поточні трансферти органам державного управління інших рівнів</t>
  </si>
  <si>
    <t>Будівництво (придбання) адміністративних об'єктів</t>
  </si>
  <si>
    <t xml:space="preserve">Капітальний ремонт та реконструкція адміністративних об'єктів </t>
  </si>
  <si>
    <t>Капітальні трансферти</t>
  </si>
  <si>
    <t>Внутрішнє кредитування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</si>
  <si>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</si>
  <si>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</si>
  <si>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підприємствам,установам,організаціям</t>
  </si>
  <si>
    <t>Надання інших внутрішніх кредитів</t>
  </si>
  <si>
    <t>Повернення кредитів органами державного управління інших рівнів</t>
  </si>
  <si>
    <t>Повернення кредитів  підприємствам,установам,організаціям</t>
  </si>
  <si>
    <t>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</si>
  <si>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</si>
  <si>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</si>
  <si>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</si>
  <si>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Керівник</t>
  </si>
  <si>
    <t>(підпис)</t>
  </si>
  <si>
    <t>Видатки на товари і послуги</t>
  </si>
  <si>
    <t>Стипендії</t>
  </si>
  <si>
    <t xml:space="preserve">Продовження додатку3 </t>
  </si>
  <si>
    <t>Капітальні трансферти органам державного управління інших рівнів</t>
  </si>
  <si>
    <t>(ініціали та прізвище)</t>
  </si>
  <si>
    <t xml:space="preserve">Субсидії і поточні трансферти </t>
  </si>
  <si>
    <t>Створення державних запасів і резервів</t>
  </si>
  <si>
    <t>Інші видатки</t>
  </si>
  <si>
    <t>Х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</si>
  <si>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</si>
  <si>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</si>
  <si>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</si>
  <si>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</si>
  <si>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</si>
  <si>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</si>
  <si>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</si>
  <si>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</si>
  <si>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</si>
  <si>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</si>
  <si>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</si>
  <si>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</si>
  <si>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Продукти харчування</t>
  </si>
  <si>
    <t>5000*</t>
  </si>
  <si>
    <t>**</t>
  </si>
  <si>
    <t>Видатки - усього</t>
  </si>
  <si>
    <t>Додаток 2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</si>
  <si>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</si>
  <si>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 програм, не віднесені до заходів розвитку)</t>
  </si>
  <si>
    <t xml:space="preserve">Капітальний ремонт інших об'єктів </t>
  </si>
  <si>
    <t>Реконструкція та реставрація</t>
  </si>
  <si>
    <t>Реконструкція житлового фонду</t>
  </si>
  <si>
    <t>Реконструкція адміністративних об"єктів</t>
  </si>
  <si>
    <t>Реконструкція інших об"єктів</t>
  </si>
  <si>
    <t>Реставрація пам"яток культури, історії та архітектури</t>
  </si>
  <si>
    <t>Придбання землі і нематеріальних активів</t>
  </si>
  <si>
    <t>Капітальні трансферти підприємствам (установам, організаціям)</t>
  </si>
  <si>
    <t>Капітальні трансферти населенню</t>
  </si>
  <si>
    <t>* У місячних звітах не заповнюється.</t>
  </si>
  <si>
    <r>
      <t xml:space="preserve">у тому числі: </t>
    </r>
    <r>
      <rPr>
        <b/>
        <sz val="11"/>
        <rFont val="Arial Cyr"/>
        <family val="2"/>
      </rPr>
      <t>Поточні видатки</t>
    </r>
  </si>
  <si>
    <t>Смаль О.В.</t>
  </si>
  <si>
    <r>
      <t xml:space="preserve">Установа   </t>
    </r>
    <r>
      <rPr>
        <b/>
        <sz val="9"/>
        <rFont val="Arial Cyr"/>
        <family val="2"/>
      </rPr>
      <t>Управління освіти Кіровоградської міської ради</t>
    </r>
    <r>
      <rPr>
        <sz val="9"/>
        <rFont val="Arial Cyr"/>
        <family val="0"/>
      </rPr>
      <t xml:space="preserve"> __________________________________________________________________________________________________________________</t>
    </r>
  </si>
  <si>
    <t>Код та назва  відомчої класифікації видатків місцевих бюджетів ___________________________________________________________________________</t>
  </si>
  <si>
    <t>Код та назва програмної класифікації видатків та кредитування державного бюджету __________________________________________________________________</t>
  </si>
  <si>
    <t>Код та назва відомчої класифікації видатків та кредитування  державного бюджету___________________________________________________________________________</t>
  </si>
  <si>
    <t>05403286</t>
  </si>
  <si>
    <t>Галузь (вид діяльності)                    Освіта</t>
  </si>
  <si>
    <r>
      <t xml:space="preserve"> про  виконання загального фонду кошторису установи (форма №2д, </t>
    </r>
    <r>
      <rPr>
        <b/>
        <u val="single"/>
        <sz val="12"/>
        <rFont val="Arial Cyr"/>
        <family val="2"/>
      </rPr>
      <t>№2м</t>
    </r>
    <r>
      <rPr>
        <b/>
        <sz val="12"/>
        <rFont val="Arial Cyr"/>
        <family val="2"/>
      </rPr>
      <t>)</t>
    </r>
  </si>
  <si>
    <r>
      <t>Територія ___</t>
    </r>
    <r>
      <rPr>
        <u val="single"/>
        <sz val="10"/>
        <rFont val="Arial Cyr"/>
        <family val="2"/>
      </rPr>
      <t>м. Кіровоград____</t>
    </r>
    <r>
      <rPr>
        <sz val="9"/>
        <rFont val="Arial Cyr"/>
        <family val="0"/>
      </rPr>
      <t>________________________________________________________________________________________________________</t>
    </r>
  </si>
  <si>
    <r>
      <t>Код та назва тимчасової класифікації видатків місцевих бюджетів _020 ___</t>
    </r>
    <r>
      <rPr>
        <u val="single"/>
        <sz val="12"/>
        <rFont val="Arial Cyr"/>
        <family val="2"/>
      </rPr>
      <t xml:space="preserve">070804__" Централізована  бухгалтерія  </t>
    </r>
    <r>
      <rPr>
        <u val="single"/>
        <sz val="9"/>
        <rFont val="Arial Cyr"/>
        <family val="2"/>
      </rPr>
      <t>"________________________________</t>
    </r>
  </si>
  <si>
    <t>Головний бухгалтер</t>
  </si>
  <si>
    <t>Код та назва  відомчої класифікації видатків місцевих бюджетів   020      Орган освіти і науки обл.,освіти і науки райдержадмін., виконавчих органів місцевих рад_______________________________________________________________________________________________________________________________________________________</t>
  </si>
  <si>
    <t>Код та назва  відомчої класифікації видатків місцевих бюджетів         020      Орган освіти і науки обл.,освіти і науки райдержадмін., виконавчих органів місцевих рад_______________________________________________________________________________________________________________________________________________________</t>
  </si>
  <si>
    <t>Код та назва  відомчої класифікації видатків місцевих бюджетів      020      Орган освіти і науки обл.,освіти і науки райдержадмін., виконавчих органів місцевих рад_______________________________________________________________________________________________________________________________________________________</t>
  </si>
  <si>
    <r>
      <t xml:space="preserve">Код та назва тимчасової класифікації видатків місцевих бюджетів ______ </t>
    </r>
    <r>
      <rPr>
        <u val="single"/>
        <sz val="12"/>
        <rFont val="Arial Cyr"/>
        <family val="2"/>
      </rPr>
      <t xml:space="preserve">070101а__" Дошкільні навчальні заклади "  </t>
    </r>
    <r>
      <rPr>
        <u val="single"/>
        <sz val="9"/>
        <rFont val="Arial Cyr"/>
        <family val="2"/>
      </rPr>
      <t>__________________</t>
    </r>
  </si>
  <si>
    <r>
      <t>Код та назва тимчасової класифікації видатків місцевих бюджетів ____ ___</t>
    </r>
    <r>
      <rPr>
        <u val="single"/>
        <sz val="12"/>
        <rFont val="Arial Cyr"/>
        <family val="2"/>
      </rPr>
      <t xml:space="preserve">070201а__" Загальноосвітні  школи  </t>
    </r>
    <r>
      <rPr>
        <u val="single"/>
        <sz val="9"/>
        <rFont val="Arial Cyr"/>
        <family val="2"/>
      </rPr>
      <t>"_______________________________________________</t>
    </r>
  </si>
  <si>
    <r>
      <t>Код та назва тимчасової класифікації видатків місцевих бюджетів _ ___</t>
    </r>
    <r>
      <rPr>
        <u val="single"/>
        <sz val="12"/>
        <rFont val="Arial Cyr"/>
        <family val="2"/>
      </rPr>
      <t xml:space="preserve">070303а__" Дитячий будинок " Барвінок  </t>
    </r>
    <r>
      <rPr>
        <u val="single"/>
        <sz val="9"/>
        <rFont val="Arial Cyr"/>
        <family val="2"/>
      </rPr>
      <t>"________________________________</t>
    </r>
  </si>
  <si>
    <t>Код та назва  відомчої класифікації видатків місцевих бюджетів          020      Орган освіти і науки обл.,освіти і науки райдержадмін., виконавчих органів місцевих рад_______________________________________________________________________________________________________________________________________________________</t>
  </si>
  <si>
    <t>Код та назва  відомчої класифікації видатків місцевих бюджетів       020      Орган освіти і науки обл.,освіти і науки райдержадмін., виконавчих органів місцевих рад_______________________________________________________________________________________________________________________________________________________</t>
  </si>
  <si>
    <r>
      <t>Код та назва тимчасової класифікації видатків місцевих бюджетів _ ___</t>
    </r>
    <r>
      <rPr>
        <u val="single"/>
        <sz val="12"/>
        <rFont val="Arial Cyr"/>
        <family val="2"/>
      </rPr>
      <t xml:space="preserve">070301а__" Загальноосвітня  школа - інтернат </t>
    </r>
    <r>
      <rPr>
        <u val="single"/>
        <sz val="9"/>
        <rFont val="Arial Cyr"/>
        <family val="2"/>
      </rPr>
      <t>"________________________________</t>
    </r>
  </si>
  <si>
    <t>до Порядку складання річної фінансової  звітності  у 2006 році  установами та організаціями, які отримують кошти державного або місцевих бюджетів</t>
  </si>
  <si>
    <t>Романов О.О.</t>
  </si>
  <si>
    <t>Залишок на кінець звітного періоду            ( у гривнях з копійками )</t>
  </si>
  <si>
    <t>Залишок на кінець звітного періоду                 ( у гривнях з копійками )</t>
  </si>
  <si>
    <r>
      <t xml:space="preserve"> Періодичність</t>
    </r>
    <r>
      <rPr>
        <sz val="8"/>
        <rFont val="Arial Cyr"/>
        <family val="2"/>
      </rPr>
      <t xml:space="preserve">:  </t>
    </r>
    <r>
      <rPr>
        <b/>
        <sz val="8"/>
        <rFont val="Arial Cyr"/>
        <family val="2"/>
      </rPr>
      <t xml:space="preserve"> квартальна</t>
    </r>
  </si>
  <si>
    <t xml:space="preserve">  </t>
  </si>
  <si>
    <t>010</t>
  </si>
  <si>
    <t>Одиниця виміру: грн.коп.</t>
  </si>
  <si>
    <r>
      <t>Код та назва тимчасової класифікації видатків місцевих бюджетів ___</t>
    </r>
    <r>
      <rPr>
        <u val="single"/>
        <sz val="12"/>
        <rFont val="Arial Cyr"/>
        <family val="2"/>
      </rPr>
      <t xml:space="preserve">070401а__" Спеціальні  загальноосвітні  школи </t>
    </r>
    <r>
      <rPr>
        <u val="single"/>
        <sz val="9"/>
        <rFont val="Arial Cyr"/>
        <family val="2"/>
      </rPr>
      <t>"________________________________</t>
    </r>
  </si>
  <si>
    <t>до Порядку складання місячної та квартальної фінансової  звітності   установами та організаціями, які отримують кошти державного або місцевих бюджетів</t>
  </si>
  <si>
    <t>Одиниця виміру: грн. коп.</t>
  </si>
  <si>
    <t>станом на 1 липня 2007 року</t>
  </si>
  <si>
    <r>
      <t>" ____"_____</t>
    </r>
    <r>
      <rPr>
        <u val="single"/>
        <sz val="10"/>
        <rFont val="Arial Cyr"/>
        <family val="2"/>
      </rPr>
      <t>липня</t>
    </r>
    <r>
      <rPr>
        <sz val="10"/>
        <rFont val="Arial Cyr"/>
        <family val="0"/>
      </rPr>
      <t>____ 2007__р.</t>
    </r>
  </si>
  <si>
    <t>Затверджено на відповідний період</t>
  </si>
  <si>
    <t>Оренда</t>
  </si>
  <si>
    <t>Капітальний ремонт</t>
  </si>
  <si>
    <t xml:space="preserve">Капітальний ремонт адміністративних об'єктів </t>
  </si>
  <si>
    <t>Капітальний ремонт інших об'єктів</t>
  </si>
  <si>
    <t>Капітальні трансферти до бюджету розвитку</t>
  </si>
  <si>
    <t>Нерозподілені видатки</t>
  </si>
  <si>
    <t>Костенко Л.Д.</t>
  </si>
  <si>
    <t>станом на 1 жовтня 2008 року</t>
  </si>
  <si>
    <r>
      <t>Галузь (вид діяльності)________________</t>
    </r>
    <r>
      <rPr>
        <b/>
        <sz val="9"/>
        <rFont val="Arial Cyr"/>
        <family val="0"/>
      </rPr>
      <t>Освіта_______________________________________________________________________________________________</t>
    </r>
  </si>
  <si>
    <t>х</t>
  </si>
  <si>
    <t>Оплата послуг (крім комунальних)</t>
  </si>
  <si>
    <t>Повернення внутрішніх кредитів</t>
  </si>
  <si>
    <t>Повернення кредитів підприємствами, установами, організаціями</t>
  </si>
  <si>
    <t>Організаційно-правова форма господарювання ___________ Орган місцевого самоврядування ____________________________________________________________________________</t>
  </si>
  <si>
    <r>
      <t>Територія ___</t>
    </r>
    <r>
      <rPr>
        <u val="single"/>
        <sz val="10"/>
        <rFont val="Arial Cyr"/>
        <family val="2"/>
      </rPr>
      <t>м. Кіровоград____</t>
    </r>
    <r>
      <rPr>
        <sz val="9"/>
        <rFont val="Arial Cyr"/>
        <family val="0"/>
      </rPr>
      <t>_______________________________________________________________________________________________________________________________</t>
    </r>
  </si>
  <si>
    <t>Код та назва відомчої класифікації видатків та кредитування  державного бюджету________________________________________________________________________________________</t>
  </si>
  <si>
    <t>за КОПФГ</t>
  </si>
  <si>
    <r>
      <t>Територія ___</t>
    </r>
    <r>
      <rPr>
        <sz val="10"/>
        <rFont val="Arial Cyr"/>
        <family val="0"/>
      </rPr>
      <t>м. Кіровоград____</t>
    </r>
    <r>
      <rPr>
        <sz val="9"/>
        <rFont val="Arial Cyr"/>
        <family val="0"/>
      </rPr>
      <t>_______________________________________________________________________________________________________________________________</t>
    </r>
  </si>
  <si>
    <t>КЕКВ та/або ККК</t>
  </si>
  <si>
    <t>Затверджено      на звітний рік</t>
  </si>
  <si>
    <t>Залишок      на початок  звітного року</t>
  </si>
  <si>
    <t>Надійшло коштів за звітний період (рік)</t>
  </si>
  <si>
    <t>Залишок на кінець звітного періоду          (року)</t>
  </si>
  <si>
    <r>
      <t>1</t>
    </r>
    <r>
      <rPr>
        <sz val="8"/>
        <rFont val="Arial Cyr"/>
        <family val="0"/>
      </rPr>
      <t xml:space="preserve"> </t>
    </r>
    <r>
      <rPr>
        <sz val="10"/>
        <rFont val="Arial Cyr"/>
        <family val="0"/>
      </rPr>
      <t>Заповнюється розпорядниками бюджетних коштів</t>
    </r>
  </si>
  <si>
    <r>
      <t>Затверджено      на звітний період (рік)</t>
    </r>
    <r>
      <rPr>
        <b/>
        <vertAlign val="superscript"/>
        <sz val="8"/>
        <rFont val="Arial Cyr"/>
        <family val="0"/>
      </rPr>
      <t>1</t>
    </r>
  </si>
  <si>
    <t>Додаток 4</t>
  </si>
  <si>
    <r>
      <t xml:space="preserve"> про надходження та використання коштів загального фонду (форма №2д, </t>
    </r>
    <r>
      <rPr>
        <b/>
        <u val="single"/>
        <sz val="12"/>
        <rFont val="Arial Cyr"/>
        <family val="2"/>
      </rPr>
      <t>№2м</t>
    </r>
    <r>
      <rPr>
        <b/>
        <sz val="12"/>
        <rFont val="Arial Cyr"/>
        <family val="2"/>
      </rPr>
      <t>)</t>
    </r>
  </si>
  <si>
    <t>Окремі заходи по реалізації державних (регіональних) програм, не віднесені до заходів розвитку</t>
  </si>
  <si>
    <t>(ініціали іпрізвище)</t>
  </si>
  <si>
    <t>(ініціали і прізвище)</t>
  </si>
  <si>
    <t>-</t>
  </si>
  <si>
    <t>Установа   Управління освіти Кіровоградської міської ради __________________________________________________________________________________________________________________</t>
  </si>
  <si>
    <t>Головного бухгалтер</t>
  </si>
  <si>
    <t>Шевякова О.Л.</t>
  </si>
  <si>
    <t>Касові                                          за звітний період (рік)</t>
  </si>
  <si>
    <t>Фактичні                                за звітний період (рік)</t>
  </si>
  <si>
    <r>
      <t xml:space="preserve">Видатки та надання кредитіів - </t>
    </r>
    <r>
      <rPr>
        <sz val="11"/>
        <rFont val="Arial Cyr"/>
        <family val="0"/>
      </rPr>
      <t>усього</t>
    </r>
  </si>
  <si>
    <t>Затверджено                       на звітний рік</t>
  </si>
  <si>
    <t>Начальник управління</t>
  </si>
  <si>
    <t>КЕКВ                      та/або ККК</t>
  </si>
  <si>
    <t>Оплата праці і нарахування на заробітну плату</t>
  </si>
  <si>
    <t xml:space="preserve">Оплата праці 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</si>
  <si>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</si>
  <si>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</si>
  <si>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</si>
  <si>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Видатки та заходи спеціального призначення</t>
  </si>
  <si>
    <t>Дослідження і розробки, окремі заходи по реалізації державних (регіональних) програм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</si>
  <si>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</si>
  <si>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</si>
  <si>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</si>
  <si>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 xml:space="preserve">Поточні трансферти </t>
  </si>
  <si>
    <t>Поточні трансферти урядам іноземних держав та міжнародним організаціям</t>
  </si>
  <si>
    <t>Соціальне забезпечення</t>
  </si>
  <si>
    <t>Інші виплати населенню</t>
  </si>
  <si>
    <t>Інші поточні видатки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</si>
  <si>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</si>
  <si>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</si>
  <si>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  житлового фонду (приміщень)</t>
  </si>
  <si>
    <t>Реконструкція житлового фонду (приміщень)</t>
  </si>
  <si>
    <t>Реконструкція та реставрація інших об"єктів</t>
  </si>
  <si>
    <t>Капітальні транферти урядам іноземних держав та міжнарожним організаціям</t>
  </si>
  <si>
    <r>
      <t xml:space="preserve">у тому числі:                                                                                                        </t>
    </r>
    <r>
      <rPr>
        <b/>
        <sz val="11"/>
        <rFont val="Arial Cyr"/>
        <family val="2"/>
      </rPr>
      <t>Поточні видатки</t>
    </r>
  </si>
  <si>
    <t>Субсидії та поточні трансферти підприємствам (установам, організаціям)</t>
  </si>
  <si>
    <t>Надання кредитів підприємствам, установам, організаціям</t>
  </si>
  <si>
    <t>Надання кредитів підприємствам,       установам,організаціям</t>
  </si>
  <si>
    <r>
      <t xml:space="preserve"> про надходження та використання коштів загального фонду (форма №2д,   </t>
    </r>
    <r>
      <rPr>
        <b/>
        <u val="single"/>
        <sz val="12"/>
        <rFont val="Arial Cyr"/>
        <family val="2"/>
      </rPr>
      <t>№2м</t>
    </r>
    <r>
      <rPr>
        <b/>
        <sz val="12"/>
        <rFont val="Arial Cyr"/>
        <family val="2"/>
      </rPr>
      <t>)</t>
    </r>
  </si>
  <si>
    <t>Код та назва  типової відомчої класифікації видатків та кредитування місцевих бюджетів   10  Орган  з питань освіти і науки, молоді та спорту___________________________________________________________________________</t>
  </si>
  <si>
    <t>Звіт про сумісність для Форма 2 - за  2007 год- система.xls</t>
  </si>
  <si>
    <t>Запустити на 01.10.2014 9:29</t>
  </si>
  <si>
    <t>Такі можливості цієї книги не підтримуються в попередніх версіях застосунку Excel. Ці можливості буде втрачено або обмежено у разі відкриття книги в попередніх версіях застосунку Excel або за її збереження в попередньому форматі файлу.</t>
  </si>
  <si>
    <t>Несуттєва втрата точності</t>
  </si>
  <si>
    <t># випадків</t>
  </si>
  <si>
    <t>Версія</t>
  </si>
  <si>
    <t>Деякі формули в цій робочій книзі посилаються на інші закриті книги. Під час повторного обчислення цих формул у попередніх версіях Excel без відкриття цих робочих книг символи, які перевищуються обмеження в 255 символів, не буде повернено.</t>
  </si>
  <si>
    <t>070101'!I29:J29</t>
  </si>
  <si>
    <t>070101'!I31:J31</t>
  </si>
  <si>
    <t>070101'!I33:J36</t>
  </si>
  <si>
    <t>070101'!I37:I43</t>
  </si>
  <si>
    <t>070101'!J38:J41</t>
  </si>
  <si>
    <t>070101'!J43</t>
  </si>
  <si>
    <t>070101'!I46:J50</t>
  </si>
  <si>
    <t>070101'!I63:J65</t>
  </si>
  <si>
    <t>070101'!I68</t>
  </si>
  <si>
    <t>070101'!I77</t>
  </si>
  <si>
    <t>Excel 97-2003</t>
  </si>
  <si>
    <t>070201'!I28:J28</t>
  </si>
  <si>
    <t>070201'!I30:J30</t>
  </si>
  <si>
    <t>070201'!I32:J42</t>
  </si>
  <si>
    <t>070201'!I45:J49</t>
  </si>
  <si>
    <t>070201'!I52:J52</t>
  </si>
  <si>
    <t>070201'!I62:J64</t>
  </si>
  <si>
    <t>070201'!I67:J67</t>
  </si>
  <si>
    <t>070201'!I72:J72</t>
  </si>
  <si>
    <t>070201'!I76:J76</t>
  </si>
  <si>
    <t>070401'!I28:J28</t>
  </si>
  <si>
    <t>070401'!I30:J30</t>
  </si>
  <si>
    <t>070401'!I32:J40</t>
  </si>
  <si>
    <t>070401'!I42:J42</t>
  </si>
  <si>
    <t>070401'!I45:J50</t>
  </si>
  <si>
    <t>070401'!I53:J53</t>
  </si>
  <si>
    <t>070401'!I63:J65</t>
  </si>
  <si>
    <t>070401'!I68:J68</t>
  </si>
  <si>
    <t>070401'!I77:J77</t>
  </si>
  <si>
    <t>070601'!I33:J34</t>
  </si>
  <si>
    <t>070601'!I36:J40</t>
  </si>
  <si>
    <t>070601'!I42:J42</t>
  </si>
  <si>
    <t>070601'!I48:J50</t>
  </si>
  <si>
    <t>070601'!I63:J65</t>
  </si>
  <si>
    <t>070601'!I68:J68</t>
  </si>
  <si>
    <t>070601'!I77:J77</t>
  </si>
  <si>
    <t>до Порядку складання  фінансової, бюджетної та іншої                                                                 звітності розпорядниками та одержувачами                        бюджетних коштів</t>
  </si>
  <si>
    <t xml:space="preserve">Код та назва програмної класифікації видатків та кредитування  місцевих бюджетів (код та назва Типової програмної класифікації видатків та кредитування місцевих бюжетів / Тимчасової класифікації видатків та кредитування для бюджетів місцевого самоврядування, які не застосовують програмно-цільвого методу)* </t>
  </si>
  <si>
    <t>Код та назва  типової відомчої класифікації видатків та кредитування місцевих бюджетів____   10  Орган  з питань освіти і науки, молоді та спорту___________________________________________________________________________</t>
  </si>
  <si>
    <t xml:space="preserve">070101 " Дошкільні заклади освіти" </t>
  </si>
  <si>
    <t>*До запровадження програмно-цільвого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</si>
  <si>
    <t>до Порядку складання  фінансової, бюджетної та іншої  звітності розпорядниками та одержувачами  бюджетних коштів</t>
  </si>
  <si>
    <t>до Порядку складання  фінансової, бюджетної та іншої звітності розпорядниками та одержувачами бюджетних коштів</t>
  </si>
  <si>
    <t>070201 "Загальноосвітні школи"</t>
  </si>
  <si>
    <t>070202 "Вечірні (змінні) школи"</t>
  </si>
  <si>
    <t>070301 "Загальноосвітня школа - інтернат"</t>
  </si>
  <si>
    <t>070303 "Дитячі будинки"</t>
  </si>
  <si>
    <t>070304 "Спеціальні загальноосвітні школи"</t>
  </si>
  <si>
    <t>070401 "Позашкільні заклади освіти"</t>
  </si>
  <si>
    <t>070601 " Вищі заклади освіти І та ІІ рівнів акредитації"</t>
  </si>
  <si>
    <t>070802 " Центр методичної та соціально - психологічної служби"</t>
  </si>
  <si>
    <t xml:space="preserve"> 070803 " Відділ  інженерного забезпечення та матеріального постачання"</t>
  </si>
  <si>
    <t>070804 "Централізовані бухгалтерії"</t>
  </si>
  <si>
    <t xml:space="preserve">070808 " Допомога  дітям - сиротам та дітям, позбавленим батьківського піклування, яким виповнюється 18 років" </t>
  </si>
  <si>
    <t>070806 " Інші заклади освіти  "</t>
  </si>
  <si>
    <t>091108 " Заходи з оздоровлення та відпочинку дітей, крім заходів з оздоровлення дітей, що здійснюються за рахунок коштів на оздоровлення громадян, що постраждали внаслідок Чорнобильської катастрофи "</t>
  </si>
  <si>
    <t>070000 "Освіта"</t>
  </si>
  <si>
    <t>010116 " Органи місцевого самоврядування"</t>
  </si>
  <si>
    <t>за  І квартал 2015 року</t>
  </si>
  <si>
    <r>
      <t xml:space="preserve"> Періодичність</t>
    </r>
    <r>
      <rPr>
        <sz val="8"/>
        <rFont val="Arial Cyr"/>
        <family val="2"/>
      </rPr>
      <t xml:space="preserve">: </t>
    </r>
    <r>
      <rPr>
        <u val="single"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 xml:space="preserve"> </t>
    </r>
    <r>
      <rPr>
        <u val="single"/>
        <sz val="8"/>
        <rFont val="Arial Cyr"/>
        <family val="0"/>
      </rPr>
      <t>квартальна,</t>
    </r>
    <r>
      <rPr>
        <sz val="8"/>
        <rFont val="Arial Cyr"/>
        <family val="0"/>
      </rPr>
      <t xml:space="preserve"> річна</t>
    </r>
  </si>
  <si>
    <r>
      <t xml:space="preserve">"_10_"  квітня  </t>
    </r>
    <r>
      <rPr>
        <sz val="10"/>
        <rFont val="Arial Cyr"/>
        <family val="0"/>
      </rPr>
      <t xml:space="preserve">2015 </t>
    </r>
    <r>
      <rPr>
        <sz val="10"/>
        <rFont val="Arial Cyr"/>
        <family val="0"/>
      </rPr>
      <t>р.</t>
    </r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</si>
</sst>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000"/>
    <numFmt numFmtId="197" formatCode="[&lt;=9999999]###\-####;\(###\)\ ###\-####"/>
    <numFmt numFmtId="198" formatCode="000000"/>
    <numFmt numFmtId="199" formatCode="[$-FC19]d\ mmmm\ yyyy\ &quot;г.&quot;"/>
    <numFmt numFmtId="200" formatCode="0.0"/>
    <numFmt numFmtId="201" formatCode="0.000"/>
    <numFmt numFmtId="202" formatCode="0.0000"/>
  </numFmts>
  <fonts count="6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i/>
      <sz val="10"/>
      <name val="Arial Cyr"/>
      <family val="2"/>
    </font>
    <font>
      <u val="single"/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i/>
      <sz val="11"/>
      <name val="Arial Cyr"/>
      <family val="2"/>
    </font>
    <font>
      <u val="single"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u val="single"/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i/>
      <sz val="11"/>
      <name val="Arial Cyr"/>
      <family val="2"/>
    </font>
    <font>
      <b/>
      <u val="single"/>
      <sz val="12"/>
      <name val="Arial Cyr"/>
      <family val="2"/>
    </font>
    <font>
      <b/>
      <sz val="10"/>
      <color indexed="9"/>
      <name val="Arial Cyr"/>
      <family val="2"/>
    </font>
    <font>
      <vertAlign val="superscript"/>
      <sz val="8"/>
      <name val="Arial Cyr"/>
      <family val="0"/>
    </font>
    <font>
      <b/>
      <vertAlign val="superscript"/>
      <sz val="8"/>
      <name val="Arial Cyr"/>
      <family val="0"/>
    </font>
    <font>
      <u val="single"/>
      <sz val="8"/>
      <name val="Arial Cyr"/>
      <family val="0"/>
    </font>
    <font>
      <b/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9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27" borderId="6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29" borderId="1" applyNumberFormat="0" applyAlignment="0" applyProtection="0"/>
    <xf numFmtId="0" fontId="6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30" borderId="0" applyNumberFormat="0" applyBorder="0" applyAlignment="0" applyProtection="0"/>
    <xf numFmtId="0" fontId="0" fillId="31" borderId="8" applyNumberFormat="0" applyFont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10" xfId="0" applyNumberForma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1" fillId="0" borderId="10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 horizontal="left" wrapText="1"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2" fontId="17" fillId="0" borderId="10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2" fontId="18" fillId="0" borderId="10" xfId="0" applyNumberFormat="1" applyFont="1" applyBorder="1" applyAlignment="1" applyProtection="1">
      <alignment horizontal="center"/>
      <protection locked="0"/>
    </xf>
    <xf numFmtId="2" fontId="20" fillId="0" borderId="10" xfId="0" applyNumberFormat="1" applyFont="1" applyBorder="1" applyAlignment="1" applyProtection="1">
      <alignment horizontal="center"/>
      <protection locked="0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2" fontId="21" fillId="0" borderId="10" xfId="0" applyNumberFormat="1" applyFont="1" applyBorder="1" applyAlignment="1" applyProtection="1">
      <alignment horizontal="center"/>
      <protection locked="0"/>
    </xf>
    <xf numFmtId="2" fontId="17" fillId="0" borderId="10" xfId="0" applyNumberFormat="1" applyFont="1" applyBorder="1" applyAlignment="1" applyProtection="1">
      <alignment horizontal="center"/>
      <protection/>
    </xf>
    <xf numFmtId="2" fontId="21" fillId="0" borderId="10" xfId="0" applyNumberFormat="1" applyFont="1" applyBorder="1" applyAlignment="1">
      <alignment horizontal="center"/>
    </xf>
    <xf numFmtId="2" fontId="17" fillId="0" borderId="10" xfId="0" applyNumberFormat="1" applyFont="1" applyBorder="1" applyAlignment="1" applyProtection="1">
      <alignment horizontal="center"/>
      <protection locked="0"/>
    </xf>
    <xf numFmtId="2" fontId="18" fillId="0" borderId="10" xfId="0" applyNumberFormat="1" applyFont="1" applyBorder="1" applyAlignment="1" applyProtection="1">
      <alignment horizontal="center"/>
      <protection/>
    </xf>
    <xf numFmtId="2" fontId="21" fillId="0" borderId="10" xfId="0" applyNumberFormat="1" applyFont="1" applyBorder="1" applyAlignment="1" applyProtection="1">
      <alignment horizontal="center"/>
      <protection/>
    </xf>
    <xf numFmtId="0" fontId="2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0" fillId="0" borderId="15" xfId="0" applyNumberFormat="1" applyBorder="1" applyAlignment="1" applyProtection="1">
      <alignment horizontal="center"/>
      <protection locked="0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2" fontId="17" fillId="0" borderId="19" xfId="0" applyNumberFormat="1" applyFont="1" applyBorder="1" applyAlignment="1">
      <alignment horizontal="center"/>
    </xf>
    <xf numFmtId="2" fontId="18" fillId="0" borderId="19" xfId="0" applyNumberFormat="1" applyFont="1" applyBorder="1" applyAlignment="1">
      <alignment horizontal="center"/>
    </xf>
    <xf numFmtId="2" fontId="20" fillId="0" borderId="19" xfId="0" applyNumberFormat="1" applyFont="1" applyBorder="1" applyAlignment="1">
      <alignment horizontal="center"/>
    </xf>
    <xf numFmtId="2" fontId="18" fillId="0" borderId="19" xfId="0" applyNumberFormat="1" applyFont="1" applyBorder="1" applyAlignment="1" applyProtection="1">
      <alignment horizontal="center"/>
      <protection locked="0"/>
    </xf>
    <xf numFmtId="2" fontId="20" fillId="0" borderId="19" xfId="0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17" xfId="0" applyFont="1" applyBorder="1" applyAlignment="1">
      <alignment horizontal="center"/>
    </xf>
    <xf numFmtId="2" fontId="21" fillId="0" borderId="19" xfId="0" applyNumberFormat="1" applyFont="1" applyBorder="1" applyAlignment="1" applyProtection="1">
      <alignment horizontal="center"/>
      <protection locked="0"/>
    </xf>
    <xf numFmtId="2" fontId="17" fillId="0" borderId="19" xfId="0" applyNumberFormat="1" applyFont="1" applyBorder="1" applyAlignment="1" applyProtection="1">
      <alignment horizontal="center"/>
      <protection/>
    </xf>
    <xf numFmtId="2" fontId="21" fillId="0" borderId="19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1" xfId="0" applyFont="1" applyBorder="1" applyAlignment="1">
      <alignment/>
    </xf>
    <xf numFmtId="0" fontId="13" fillId="0" borderId="20" xfId="0" applyFont="1" applyBorder="1" applyAlignment="1">
      <alignment/>
    </xf>
    <xf numFmtId="2" fontId="18" fillId="0" borderId="19" xfId="0" applyNumberFormat="1" applyFont="1" applyBorder="1" applyAlignment="1" applyProtection="1">
      <alignment horizontal="center"/>
      <protection/>
    </xf>
    <xf numFmtId="2" fontId="21" fillId="0" borderId="19" xfId="0" applyNumberFormat="1" applyFont="1" applyBorder="1" applyAlignment="1" applyProtection="1">
      <alignment horizontal="center"/>
      <protection/>
    </xf>
    <xf numFmtId="0" fontId="15" fillId="0" borderId="22" xfId="0" applyFont="1" applyBorder="1" applyAlignment="1">
      <alignment horizontal="center"/>
    </xf>
    <xf numFmtId="2" fontId="21" fillId="0" borderId="22" xfId="0" applyNumberFormat="1" applyFont="1" applyBorder="1" applyAlignment="1">
      <alignment horizontal="center"/>
    </xf>
    <xf numFmtId="2" fontId="21" fillId="0" borderId="23" xfId="0" applyNumberFormat="1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13" fillId="0" borderId="18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8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14" fillId="0" borderId="18" xfId="0" applyFont="1" applyBorder="1" applyAlignment="1">
      <alignment/>
    </xf>
    <xf numFmtId="0" fontId="13" fillId="0" borderId="18" xfId="0" applyFont="1" applyBorder="1" applyAlignment="1">
      <alignment horizontal="left" wrapText="1"/>
    </xf>
    <xf numFmtId="2" fontId="17" fillId="0" borderId="19" xfId="0" applyNumberFormat="1" applyFont="1" applyBorder="1" applyAlignment="1" applyProtection="1">
      <alignment horizontal="center"/>
      <protection locked="0"/>
    </xf>
    <xf numFmtId="0" fontId="15" fillId="0" borderId="26" xfId="0" applyFont="1" applyBorder="1" applyAlignment="1">
      <alignment horizontal="left" wrapText="1"/>
    </xf>
    <xf numFmtId="0" fontId="13" fillId="0" borderId="27" xfId="0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27" xfId="0" applyFont="1" applyBorder="1" applyAlignment="1">
      <alignment wrapText="1"/>
    </xf>
    <xf numFmtId="0" fontId="13" fillId="0" borderId="27" xfId="0" applyFont="1" applyBorder="1" applyAlignment="1">
      <alignment wrapText="1"/>
    </xf>
    <xf numFmtId="0" fontId="14" fillId="0" borderId="27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28" xfId="0" applyFont="1" applyBorder="1" applyAlignment="1">
      <alignment/>
    </xf>
    <xf numFmtId="2" fontId="17" fillId="0" borderId="29" xfId="0" applyNumberFormat="1" applyFont="1" applyBorder="1" applyAlignment="1" applyProtection="1">
      <alignment horizontal="center"/>
      <protection locked="0"/>
    </xf>
    <xf numFmtId="0" fontId="13" fillId="0" borderId="30" xfId="0" applyFont="1" applyBorder="1" applyAlignment="1">
      <alignment horizontal="center"/>
    </xf>
    <xf numFmtId="2" fontId="21" fillId="0" borderId="29" xfId="0" applyNumberFormat="1" applyFont="1" applyBorder="1" applyAlignment="1" applyProtection="1">
      <alignment horizontal="center"/>
      <protection locked="0"/>
    </xf>
    <xf numFmtId="0" fontId="13" fillId="0" borderId="31" xfId="0" applyFont="1" applyBorder="1" applyAlignment="1">
      <alignment horizontal="center"/>
    </xf>
    <xf numFmtId="2" fontId="17" fillId="0" borderId="29" xfId="0" applyNumberFormat="1" applyFont="1" applyBorder="1" applyAlignment="1">
      <alignment horizontal="center"/>
    </xf>
    <xf numFmtId="2" fontId="18" fillId="0" borderId="29" xfId="0" applyNumberFormat="1" applyFont="1" applyBorder="1" applyAlignment="1">
      <alignment horizontal="center"/>
    </xf>
    <xf numFmtId="2" fontId="20" fillId="0" borderId="29" xfId="0" applyNumberFormat="1" applyFont="1" applyBorder="1" applyAlignment="1">
      <alignment horizontal="center"/>
    </xf>
    <xf numFmtId="2" fontId="18" fillId="0" borderId="29" xfId="0" applyNumberFormat="1" applyFont="1" applyBorder="1" applyAlignment="1" applyProtection="1">
      <alignment horizontal="center"/>
      <protection locked="0"/>
    </xf>
    <xf numFmtId="2" fontId="20" fillId="0" borderId="29" xfId="0" applyNumberFormat="1" applyFont="1" applyBorder="1" applyAlignment="1" applyProtection="1">
      <alignment horizontal="center"/>
      <protection locked="0"/>
    </xf>
    <xf numFmtId="2" fontId="17" fillId="0" borderId="29" xfId="0" applyNumberFormat="1" applyFont="1" applyBorder="1" applyAlignment="1" applyProtection="1">
      <alignment horizontal="center"/>
      <protection/>
    </xf>
    <xf numFmtId="2" fontId="21" fillId="0" borderId="29" xfId="0" applyNumberFormat="1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2" fontId="18" fillId="0" borderId="29" xfId="0" applyNumberFormat="1" applyFont="1" applyBorder="1" applyAlignment="1" applyProtection="1">
      <alignment horizontal="center"/>
      <protection/>
    </xf>
    <xf numFmtId="2" fontId="21" fillId="0" borderId="29" xfId="0" applyNumberFormat="1" applyFont="1" applyBorder="1" applyAlignment="1" applyProtection="1">
      <alignment horizontal="center"/>
      <protection/>
    </xf>
    <xf numFmtId="2" fontId="21" fillId="0" borderId="32" xfId="0" applyNumberFormat="1" applyFont="1" applyBorder="1" applyAlignment="1">
      <alignment horizontal="center"/>
    </xf>
    <xf numFmtId="2" fontId="21" fillId="0" borderId="32" xfId="0" applyNumberFormat="1" applyFont="1" applyBorder="1" applyAlignment="1" applyProtection="1">
      <alignment horizontal="center"/>
      <protection locked="0"/>
    </xf>
    <xf numFmtId="2" fontId="18" fillId="0" borderId="33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 applyProtection="1">
      <alignment horizontal="center"/>
      <protection locked="0"/>
    </xf>
    <xf numFmtId="2" fontId="20" fillId="0" borderId="0" xfId="0" applyNumberFormat="1" applyFont="1" applyBorder="1" applyAlignment="1" applyProtection="1">
      <alignment horizontal="center"/>
      <protection locked="0"/>
    </xf>
    <xf numFmtId="2" fontId="21" fillId="0" borderId="0" xfId="0" applyNumberFormat="1" applyFont="1" applyBorder="1" applyAlignment="1" applyProtection="1">
      <alignment horizontal="center"/>
      <protection locked="0"/>
    </xf>
    <xf numFmtId="2" fontId="17" fillId="0" borderId="0" xfId="0" applyNumberFormat="1" applyFont="1" applyBorder="1" applyAlignment="1" applyProtection="1">
      <alignment horizontal="center"/>
      <protection/>
    </xf>
    <xf numFmtId="2" fontId="2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 applyProtection="1">
      <alignment horizontal="center"/>
      <protection/>
    </xf>
    <xf numFmtId="2" fontId="21" fillId="0" borderId="0" xfId="0" applyNumberFormat="1" applyFont="1" applyBorder="1" applyAlignment="1" applyProtection="1">
      <alignment horizontal="center"/>
      <protection/>
    </xf>
    <xf numFmtId="0" fontId="24" fillId="0" borderId="0" xfId="0" applyFont="1" applyAlignment="1">
      <alignment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center"/>
      <protection/>
    </xf>
    <xf numFmtId="2" fontId="0" fillId="0" borderId="15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7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5" fillId="0" borderId="18" xfId="0" applyFont="1" applyBorder="1" applyAlignment="1">
      <alignment horizontal="left" wrapText="1"/>
    </xf>
    <xf numFmtId="0" fontId="15" fillId="0" borderId="1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2" fontId="21" fillId="0" borderId="34" xfId="0" applyNumberFormat="1" applyFont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4" fontId="17" fillId="0" borderId="10" xfId="0" applyNumberFormat="1" applyFont="1" applyBorder="1" applyAlignment="1" applyProtection="1">
      <alignment horizontal="center"/>
      <protection/>
    </xf>
    <xf numFmtId="4" fontId="21" fillId="0" borderId="1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7" fillId="0" borderId="10" xfId="0" applyNumberFormat="1" applyFont="1" applyBorder="1" applyAlignment="1" applyProtection="1">
      <alignment horizontal="center"/>
      <protection locked="0"/>
    </xf>
    <xf numFmtId="4" fontId="21" fillId="0" borderId="10" xfId="0" applyNumberFormat="1" applyFont="1" applyBorder="1" applyAlignment="1" applyProtection="1">
      <alignment horizontal="center"/>
      <protection locked="0"/>
    </xf>
    <xf numFmtId="0" fontId="14" fillId="0" borderId="10" xfId="0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4" fillId="0" borderId="27" xfId="0" applyFont="1" applyBorder="1" applyAlignment="1">
      <alignment/>
    </xf>
    <xf numFmtId="4" fontId="17" fillId="0" borderId="10" xfId="0" applyNumberFormat="1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5" fillId="0" borderId="27" xfId="0" applyFont="1" applyBorder="1" applyAlignment="1">
      <alignment/>
    </xf>
    <xf numFmtId="0" fontId="13" fillId="0" borderId="27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0" fontId="14" fillId="0" borderId="27" xfId="0" applyFont="1" applyBorder="1" applyAlignment="1">
      <alignment wrapText="1"/>
    </xf>
    <xf numFmtId="0" fontId="15" fillId="0" borderId="27" xfId="0" applyFont="1" applyBorder="1" applyAlignment="1">
      <alignment wrapText="1"/>
    </xf>
    <xf numFmtId="0" fontId="13" fillId="0" borderId="27" xfId="0" applyFont="1" applyBorder="1" applyAlignment="1">
      <alignment/>
    </xf>
    <xf numFmtId="0" fontId="14" fillId="0" borderId="27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5" fillId="0" borderId="18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15" fillId="0" borderId="18" xfId="0" applyFont="1" applyBorder="1" applyAlignment="1">
      <alignment horizontal="left" wrapText="1"/>
    </xf>
    <xf numFmtId="0" fontId="14" fillId="0" borderId="18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3" fillId="0" borderId="18" xfId="0" applyFont="1" applyBorder="1" applyAlignment="1">
      <alignment wrapText="1"/>
    </xf>
    <xf numFmtId="0" fontId="15" fillId="0" borderId="10" xfId="0" applyFont="1" applyBorder="1" applyAlignment="1">
      <alignment horizontal="left" wrapText="1"/>
    </xf>
    <xf numFmtId="0" fontId="15" fillId="0" borderId="35" xfId="0" applyFont="1" applyBorder="1" applyAlignment="1">
      <alignment horizontal="center"/>
    </xf>
    <xf numFmtId="4" fontId="17" fillId="0" borderId="36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>
      <alignment/>
    </xf>
    <xf numFmtId="0" fontId="25" fillId="0" borderId="0" xfId="0" applyFont="1" applyAlignment="1">
      <alignment/>
    </xf>
    <xf numFmtId="195" fontId="17" fillId="0" borderId="10" xfId="0" applyNumberFormat="1" applyFont="1" applyBorder="1" applyAlignment="1">
      <alignment horizontal="center"/>
    </xf>
    <xf numFmtId="195" fontId="21" fillId="0" borderId="10" xfId="0" applyNumberFormat="1" applyFont="1" applyBorder="1" applyAlignment="1">
      <alignment horizontal="center"/>
    </xf>
    <xf numFmtId="195" fontId="21" fillId="0" borderId="19" xfId="0" applyNumberFormat="1" applyFont="1" applyBorder="1" applyAlignment="1">
      <alignment horizontal="center"/>
    </xf>
    <xf numFmtId="195" fontId="18" fillId="0" borderId="10" xfId="0" applyNumberFormat="1" applyFont="1" applyBorder="1" applyAlignment="1" applyProtection="1">
      <alignment horizontal="center"/>
      <protection locked="0"/>
    </xf>
    <xf numFmtId="195" fontId="18" fillId="0" borderId="19" xfId="0" applyNumberFormat="1" applyFont="1" applyBorder="1" applyAlignment="1" applyProtection="1">
      <alignment horizontal="center"/>
      <protection locked="0"/>
    </xf>
    <xf numFmtId="195" fontId="21" fillId="0" borderId="10" xfId="0" applyNumberFormat="1" applyFont="1" applyBorder="1" applyAlignment="1" applyProtection="1">
      <alignment horizontal="center"/>
      <protection locked="0"/>
    </xf>
    <xf numFmtId="195" fontId="21" fillId="0" borderId="19" xfId="0" applyNumberFormat="1" applyFont="1" applyBorder="1" applyAlignment="1" applyProtection="1">
      <alignment horizontal="center"/>
      <protection locked="0"/>
    </xf>
    <xf numFmtId="195" fontId="13" fillId="0" borderId="15" xfId="0" applyNumberFormat="1" applyFont="1" applyBorder="1" applyAlignment="1">
      <alignment horizontal="center"/>
    </xf>
    <xf numFmtId="195" fontId="21" fillId="0" borderId="10" xfId="0" applyNumberFormat="1" applyFont="1" applyBorder="1" applyAlignment="1" applyProtection="1">
      <alignment horizontal="center"/>
      <protection locked="0"/>
    </xf>
    <xf numFmtId="195" fontId="18" fillId="0" borderId="10" xfId="0" applyNumberFormat="1" applyFont="1" applyBorder="1" applyAlignment="1" applyProtection="1">
      <alignment horizontal="center"/>
      <protection locked="0"/>
    </xf>
    <xf numFmtId="195" fontId="17" fillId="0" borderId="10" xfId="0" applyNumberFormat="1" applyFont="1" applyBorder="1" applyAlignment="1" applyProtection="1">
      <alignment horizontal="center"/>
      <protection locked="0"/>
    </xf>
    <xf numFmtId="195" fontId="17" fillId="0" borderId="10" xfId="0" applyNumberFormat="1" applyFont="1" applyBorder="1" applyAlignment="1" applyProtection="1">
      <alignment horizontal="center"/>
      <protection/>
    </xf>
    <xf numFmtId="195" fontId="21" fillId="0" borderId="10" xfId="0" applyNumberFormat="1" applyFont="1" applyBorder="1" applyAlignment="1">
      <alignment horizontal="center"/>
    </xf>
    <xf numFmtId="195" fontId="13" fillId="0" borderId="10" xfId="0" applyNumberFormat="1" applyFont="1" applyBorder="1" applyAlignment="1">
      <alignment horizontal="center"/>
    </xf>
    <xf numFmtId="195" fontId="17" fillId="0" borderId="10" xfId="0" applyNumberFormat="1" applyFont="1" applyBorder="1" applyAlignment="1" applyProtection="1">
      <alignment horizontal="center"/>
      <protection/>
    </xf>
    <xf numFmtId="195" fontId="21" fillId="0" borderId="10" xfId="0" applyNumberFormat="1" applyFont="1" applyBorder="1" applyAlignment="1" applyProtection="1">
      <alignment horizontal="center"/>
      <protection/>
    </xf>
    <xf numFmtId="195" fontId="13" fillId="0" borderId="0" xfId="0" applyNumberFormat="1" applyFont="1" applyBorder="1" applyAlignment="1">
      <alignment/>
    </xf>
    <xf numFmtId="195" fontId="13" fillId="0" borderId="37" xfId="0" applyNumberFormat="1" applyFont="1" applyBorder="1" applyAlignment="1">
      <alignment/>
    </xf>
    <xf numFmtId="195" fontId="13" fillId="0" borderId="13" xfId="0" applyNumberFormat="1" applyFont="1" applyBorder="1" applyAlignment="1">
      <alignment horizontal="center"/>
    </xf>
    <xf numFmtId="195" fontId="17" fillId="0" borderId="10" xfId="0" applyNumberFormat="1" applyFont="1" applyBorder="1" applyAlignment="1" applyProtection="1">
      <alignment horizontal="center"/>
      <protection locked="0"/>
    </xf>
    <xf numFmtId="195" fontId="21" fillId="0" borderId="10" xfId="0" applyNumberFormat="1" applyFont="1" applyBorder="1" applyAlignment="1" applyProtection="1">
      <alignment horizontal="center"/>
      <protection/>
    </xf>
    <xf numFmtId="195" fontId="21" fillId="0" borderId="19" xfId="0" applyNumberFormat="1" applyFont="1" applyBorder="1" applyAlignment="1">
      <alignment horizontal="center"/>
    </xf>
    <xf numFmtId="195" fontId="0" fillId="0" borderId="10" xfId="0" applyNumberFormat="1" applyBorder="1" applyAlignment="1" applyProtection="1">
      <alignment horizontal="center"/>
      <protection locked="0"/>
    </xf>
    <xf numFmtId="195" fontId="1" fillId="0" borderId="10" xfId="0" applyNumberFormat="1" applyFont="1" applyBorder="1" applyAlignment="1" applyProtection="1">
      <alignment horizontal="center"/>
      <protection/>
    </xf>
    <xf numFmtId="195" fontId="7" fillId="0" borderId="10" xfId="0" applyNumberFormat="1" applyFont="1" applyBorder="1" applyAlignment="1" applyProtection="1">
      <alignment horizontal="center"/>
      <protection locked="0"/>
    </xf>
    <xf numFmtId="195" fontId="1" fillId="0" borderId="10" xfId="0" applyNumberFormat="1" applyFont="1" applyBorder="1" applyAlignment="1" applyProtection="1">
      <alignment horizontal="center"/>
      <protection locked="0"/>
    </xf>
    <xf numFmtId="195" fontId="14" fillId="0" borderId="22" xfId="0" applyNumberFormat="1" applyFont="1" applyBorder="1" applyAlignment="1" applyProtection="1">
      <alignment horizontal="center"/>
      <protection locked="0"/>
    </xf>
    <xf numFmtId="195" fontId="13" fillId="0" borderId="22" xfId="0" applyNumberFormat="1" applyFont="1" applyBorder="1" applyAlignment="1" applyProtection="1">
      <alignment horizontal="center"/>
      <protection locked="0"/>
    </xf>
    <xf numFmtId="195" fontId="13" fillId="0" borderId="22" xfId="0" applyNumberFormat="1" applyFont="1" applyBorder="1" applyAlignment="1" applyProtection="1">
      <alignment horizontal="center"/>
      <protection locked="0"/>
    </xf>
    <xf numFmtId="195" fontId="0" fillId="0" borderId="0" xfId="0" applyNumberFormat="1" applyFont="1" applyAlignment="1">
      <alignment/>
    </xf>
    <xf numFmtId="195" fontId="18" fillId="0" borderId="10" xfId="0" applyNumberFormat="1" applyFont="1" applyBorder="1" applyAlignment="1" applyProtection="1">
      <alignment horizontal="center"/>
      <protection/>
    </xf>
    <xf numFmtId="195" fontId="0" fillId="0" borderId="15" xfId="0" applyNumberFormat="1" applyBorder="1" applyAlignment="1" applyProtection="1">
      <alignment horizontal="center"/>
      <protection locked="0"/>
    </xf>
    <xf numFmtId="195" fontId="21" fillId="0" borderId="35" xfId="0" applyNumberFormat="1" applyFont="1" applyBorder="1" applyAlignment="1">
      <alignment horizontal="center"/>
    </xf>
    <xf numFmtId="195" fontId="0" fillId="0" borderId="15" xfId="0" applyNumberFormat="1" applyFont="1" applyBorder="1" applyAlignment="1" applyProtection="1">
      <alignment horizontal="center"/>
      <protection locked="0"/>
    </xf>
    <xf numFmtId="195" fontId="0" fillId="0" borderId="10" xfId="0" applyNumberFormat="1" applyFont="1" applyBorder="1" applyAlignment="1" applyProtection="1">
      <alignment horizontal="center"/>
      <protection locked="0"/>
    </xf>
    <xf numFmtId="195" fontId="1" fillId="0" borderId="10" xfId="0" applyNumberFormat="1" applyFont="1" applyBorder="1" applyAlignment="1" applyProtection="1">
      <alignment horizontal="center"/>
      <protection/>
    </xf>
    <xf numFmtId="195" fontId="7" fillId="0" borderId="10" xfId="0" applyNumberFormat="1" applyFont="1" applyBorder="1" applyAlignment="1" applyProtection="1">
      <alignment horizontal="center"/>
      <protection locked="0"/>
    </xf>
    <xf numFmtId="195" fontId="21" fillId="0" borderId="19" xfId="0" applyNumberFormat="1" applyFont="1" applyBorder="1" applyAlignment="1" applyProtection="1">
      <alignment horizontal="center"/>
      <protection/>
    </xf>
    <xf numFmtId="195" fontId="17" fillId="0" borderId="10" xfId="0" applyNumberFormat="1" applyFont="1" applyBorder="1" applyAlignment="1">
      <alignment horizontal="center"/>
    </xf>
    <xf numFmtId="195" fontId="13" fillId="0" borderId="10" xfId="0" applyNumberFormat="1" applyFont="1" applyBorder="1" applyAlignment="1">
      <alignment horizontal="center"/>
    </xf>
    <xf numFmtId="195" fontId="18" fillId="0" borderId="10" xfId="0" applyNumberFormat="1" applyFont="1" applyBorder="1" applyAlignment="1">
      <alignment horizontal="center"/>
    </xf>
    <xf numFmtId="195" fontId="13" fillId="0" borderId="0" xfId="0" applyNumberFormat="1" applyFont="1" applyBorder="1" applyAlignment="1">
      <alignment/>
    </xf>
    <xf numFmtId="195" fontId="13" fillId="0" borderId="37" xfId="0" applyNumberFormat="1" applyFont="1" applyBorder="1" applyAlignment="1">
      <alignment/>
    </xf>
    <xf numFmtId="195" fontId="13" fillId="0" borderId="13" xfId="0" applyNumberFormat="1" applyFont="1" applyBorder="1" applyAlignment="1">
      <alignment horizontal="center"/>
    </xf>
    <xf numFmtId="195" fontId="14" fillId="0" borderId="10" xfId="0" applyNumberFormat="1" applyFont="1" applyBorder="1" applyAlignment="1">
      <alignment horizontal="center"/>
    </xf>
    <xf numFmtId="195" fontId="20" fillId="0" borderId="10" xfId="0" applyNumberFormat="1" applyFont="1" applyBorder="1" applyAlignment="1" applyProtection="1">
      <alignment horizontal="center"/>
      <protection locked="0"/>
    </xf>
    <xf numFmtId="0" fontId="1" fillId="0" borderId="2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5" fillId="0" borderId="27" xfId="0" applyFont="1" applyBorder="1" applyAlignment="1">
      <alignment horizontal="left" wrapText="1"/>
    </xf>
    <xf numFmtId="4" fontId="17" fillId="0" borderId="36" xfId="0" applyNumberFormat="1" applyFont="1" applyBorder="1" applyAlignment="1" applyProtection="1">
      <alignment horizontal="center"/>
      <protection locked="0"/>
    </xf>
    <xf numFmtId="0" fontId="13" fillId="0" borderId="10" xfId="0" applyFont="1" applyBorder="1" applyAlignment="1">
      <alignment horizontal="left" wrapText="1"/>
    </xf>
    <xf numFmtId="0" fontId="13" fillId="0" borderId="35" xfId="0" applyFont="1" applyBorder="1" applyAlignment="1">
      <alignment/>
    </xf>
    <xf numFmtId="0" fontId="13" fillId="0" borderId="35" xfId="0" applyFont="1" applyBorder="1" applyAlignment="1">
      <alignment horizontal="center"/>
    </xf>
    <xf numFmtId="2" fontId="13" fillId="0" borderId="35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3" fillId="0" borderId="27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95" fontId="14" fillId="0" borderId="10" xfId="0" applyNumberFormat="1" applyFont="1" applyBorder="1" applyAlignment="1" applyProtection="1">
      <alignment horizontal="center"/>
      <protection locked="0"/>
    </xf>
    <xf numFmtId="195" fontId="13" fillId="0" borderId="10" xfId="0" applyNumberFormat="1" applyFont="1" applyBorder="1" applyAlignment="1" applyProtection="1">
      <alignment horizontal="center"/>
      <protection locked="0"/>
    </xf>
    <xf numFmtId="195" fontId="13" fillId="0" borderId="10" xfId="0" applyNumberFormat="1" applyFont="1" applyBorder="1" applyAlignment="1" applyProtection="1">
      <alignment horizontal="center"/>
      <protection locked="0"/>
    </xf>
    <xf numFmtId="195" fontId="0" fillId="0" borderId="10" xfId="0" applyNumberFormat="1" applyFont="1" applyBorder="1" applyAlignment="1">
      <alignment/>
    </xf>
    <xf numFmtId="0" fontId="15" fillId="0" borderId="35" xfId="0" applyFont="1" applyBorder="1" applyAlignment="1">
      <alignment/>
    </xf>
    <xf numFmtId="195" fontId="18" fillId="0" borderId="35" xfId="0" applyNumberFormat="1" applyFont="1" applyBorder="1" applyAlignment="1">
      <alignment horizontal="center"/>
    </xf>
    <xf numFmtId="195" fontId="13" fillId="0" borderId="10" xfId="0" applyNumberFormat="1" applyFont="1" applyBorder="1" applyAlignment="1">
      <alignment/>
    </xf>
    <xf numFmtId="195" fontId="13" fillId="0" borderId="15" xfId="0" applyNumberFormat="1" applyFont="1" applyBorder="1" applyAlignment="1">
      <alignment horizontal="center"/>
    </xf>
    <xf numFmtId="195" fontId="0" fillId="0" borderId="28" xfId="0" applyNumberFormat="1" applyBorder="1" applyAlignment="1" applyProtection="1">
      <alignment horizontal="center"/>
      <protection locked="0"/>
    </xf>
    <xf numFmtId="195" fontId="0" fillId="0" borderId="36" xfId="0" applyNumberFormat="1" applyBorder="1" applyAlignment="1" applyProtection="1">
      <alignment horizontal="center"/>
      <protection locked="0"/>
    </xf>
    <xf numFmtId="195" fontId="1" fillId="0" borderId="36" xfId="0" applyNumberFormat="1" applyFont="1" applyBorder="1" applyAlignment="1" applyProtection="1">
      <alignment horizontal="center"/>
      <protection/>
    </xf>
    <xf numFmtId="195" fontId="7" fillId="0" borderId="36" xfId="0" applyNumberFormat="1" applyFont="1" applyBorder="1" applyAlignment="1" applyProtection="1">
      <alignment horizontal="center"/>
      <protection locked="0"/>
    </xf>
    <xf numFmtId="195" fontId="1" fillId="0" borderId="36" xfId="0" applyNumberFormat="1" applyFont="1" applyBorder="1" applyAlignment="1" applyProtection="1">
      <alignment horizontal="center"/>
      <protection locked="0"/>
    </xf>
    <xf numFmtId="195" fontId="13" fillId="0" borderId="38" xfId="0" applyNumberFormat="1" applyFont="1" applyBorder="1" applyAlignment="1" applyProtection="1">
      <alignment horizontal="center"/>
      <protection locked="0"/>
    </xf>
    <xf numFmtId="0" fontId="15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1" fontId="13" fillId="0" borderId="10" xfId="0" applyNumberFormat="1" applyFont="1" applyBorder="1" applyAlignment="1">
      <alignment horizontal="center"/>
    </xf>
    <xf numFmtId="1" fontId="13" fillId="0" borderId="39" xfId="0" applyNumberFormat="1" applyFont="1" applyBorder="1" applyAlignment="1">
      <alignment horizontal="center"/>
    </xf>
    <xf numFmtId="195" fontId="20" fillId="0" borderId="10" xfId="0" applyNumberFormat="1" applyFont="1" applyBorder="1" applyAlignment="1">
      <alignment horizontal="center"/>
    </xf>
    <xf numFmtId="195" fontId="15" fillId="0" borderId="10" xfId="0" applyNumberFormat="1" applyFont="1" applyBorder="1" applyAlignment="1">
      <alignment horizontal="center"/>
    </xf>
    <xf numFmtId="195" fontId="15" fillId="0" borderId="10" xfId="0" applyNumberFormat="1" applyFont="1" applyBorder="1" applyAlignment="1">
      <alignment/>
    </xf>
    <xf numFmtId="195" fontId="15" fillId="0" borderId="15" xfId="0" applyNumberFormat="1" applyFont="1" applyBorder="1" applyAlignment="1">
      <alignment horizontal="center"/>
    </xf>
    <xf numFmtId="195" fontId="18" fillId="0" borderId="19" xfId="0" applyNumberFormat="1" applyFont="1" applyBorder="1" applyAlignment="1" applyProtection="1">
      <alignment horizontal="center"/>
      <protection locked="0"/>
    </xf>
    <xf numFmtId="195" fontId="20" fillId="0" borderId="10" xfId="0" applyNumberFormat="1" applyFont="1" applyBorder="1" applyAlignment="1" applyProtection="1">
      <alignment horizontal="center"/>
      <protection/>
    </xf>
    <xf numFmtId="195" fontId="13" fillId="0" borderId="10" xfId="0" applyNumberFormat="1" applyFont="1" applyBorder="1" applyAlignment="1">
      <alignment/>
    </xf>
    <xf numFmtId="195" fontId="18" fillId="0" borderId="19" xfId="0" applyNumberFormat="1" applyFont="1" applyBorder="1" applyAlignment="1" applyProtection="1">
      <alignment horizontal="center"/>
      <protection/>
    </xf>
    <xf numFmtId="195" fontId="21" fillId="0" borderId="40" xfId="0" applyNumberFormat="1" applyFont="1" applyBorder="1" applyAlignment="1">
      <alignment horizontal="center"/>
    </xf>
    <xf numFmtId="2" fontId="20" fillId="0" borderId="29" xfId="0" applyNumberFormat="1" applyFont="1" applyBorder="1" applyAlignment="1">
      <alignment horizontal="center"/>
    </xf>
    <xf numFmtId="195" fontId="7" fillId="0" borderId="15" xfId="0" applyNumberFormat="1" applyFont="1" applyBorder="1" applyAlignment="1" applyProtection="1">
      <alignment horizontal="center"/>
      <protection locked="0"/>
    </xf>
    <xf numFmtId="195" fontId="7" fillId="0" borderId="38" xfId="0" applyNumberFormat="1" applyFont="1" applyBorder="1" applyAlignment="1" applyProtection="1">
      <alignment horizontal="center"/>
      <protection locked="0"/>
    </xf>
    <xf numFmtId="195" fontId="18" fillId="0" borderId="36" xfId="0" applyNumberFormat="1" applyFont="1" applyBorder="1" applyAlignment="1">
      <alignment horizontal="center"/>
    </xf>
    <xf numFmtId="195" fontId="21" fillId="0" borderId="35" xfId="0" applyNumberFormat="1" applyFont="1" applyBorder="1" applyAlignment="1" applyProtection="1">
      <alignment horizontal="center"/>
      <protection locked="0"/>
    </xf>
    <xf numFmtId="4" fontId="18" fillId="0" borderId="10" xfId="0" applyNumberFormat="1" applyFont="1" applyBorder="1" applyAlignment="1">
      <alignment horizontal="center"/>
    </xf>
    <xf numFmtId="195" fontId="17" fillId="0" borderId="19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1" xfId="0" applyNumberFormat="1" applyBorder="1" applyAlignment="1">
      <alignment vertical="top" wrapText="1"/>
    </xf>
    <xf numFmtId="0" fontId="0" fillId="0" borderId="42" xfId="0" applyNumberFormat="1" applyBorder="1" applyAlignment="1">
      <alignment vertical="top" wrapText="1"/>
    </xf>
    <xf numFmtId="0" fontId="0" fillId="0" borderId="43" xfId="0" applyNumberFormat="1" applyBorder="1" applyAlignment="1">
      <alignment vertical="top" wrapText="1"/>
    </xf>
    <xf numFmtId="0" fontId="0" fillId="0" borderId="44" xfId="0" applyNumberFormat="1" applyBorder="1" applyAlignment="1">
      <alignment vertical="top" wrapText="1"/>
    </xf>
    <xf numFmtId="0" fontId="0" fillId="0" borderId="45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2" xfId="0" applyNumberFormat="1" applyBorder="1" applyAlignment="1">
      <alignment horizontal="center" vertical="top" wrapText="1"/>
    </xf>
    <xf numFmtId="0" fontId="0" fillId="0" borderId="46" xfId="0" applyNumberFormat="1" applyBorder="1" applyAlignment="1">
      <alignment horizontal="center" vertical="top" wrapText="1"/>
    </xf>
    <xf numFmtId="0" fontId="5" fillId="0" borderId="0" xfId="42" applyNumberFormat="1" applyAlignment="1" applyProtection="1" quotePrefix="1">
      <alignment horizontal="center" vertical="top" wrapText="1"/>
      <protection/>
    </xf>
    <xf numFmtId="0" fontId="0" fillId="0" borderId="47" xfId="0" applyNumberFormat="1" applyBorder="1" applyAlignment="1">
      <alignment horizontal="center" vertical="top" wrapText="1"/>
    </xf>
    <xf numFmtId="0" fontId="0" fillId="0" borderId="45" xfId="0" applyNumberFormat="1" applyBorder="1" applyAlignment="1">
      <alignment horizontal="center" vertical="top" wrapText="1"/>
    </xf>
    <xf numFmtId="0" fontId="5" fillId="0" borderId="45" xfId="42" applyNumberFormat="1" applyBorder="1" applyAlignment="1" applyProtection="1" quotePrefix="1">
      <alignment horizontal="center" vertical="top" wrapText="1"/>
      <protection/>
    </xf>
    <xf numFmtId="0" fontId="0" fillId="0" borderId="48" xfId="0" applyNumberForma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/>
    </xf>
    <xf numFmtId="0" fontId="13" fillId="0" borderId="28" xfId="0" applyFont="1" applyBorder="1" applyAlignment="1">
      <alignment horizontal="left" wrapText="1"/>
    </xf>
    <xf numFmtId="0" fontId="0" fillId="0" borderId="28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iman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I  квартал"/>
      <sheetName val="Модуль1"/>
    </sheetNames>
    <sheetDataSet>
      <sheetData sheetId="0">
        <row r="5">
          <cell r="D5">
            <v>13250486.75</v>
          </cell>
          <cell r="E5">
            <v>13250486.75</v>
          </cell>
          <cell r="R5">
            <v>20839833.62</v>
          </cell>
          <cell r="S5">
            <v>25403988.69</v>
          </cell>
          <cell r="BF5">
            <v>1680965.31</v>
          </cell>
          <cell r="BG5">
            <v>1680965.31</v>
          </cell>
        </row>
        <row r="15">
          <cell r="D15">
            <v>4845530.100000001</v>
          </cell>
          <cell r="E15">
            <v>4845530.100000001</v>
          </cell>
          <cell r="R15">
            <v>7554626.82</v>
          </cell>
          <cell r="S15">
            <v>9193119.03</v>
          </cell>
          <cell r="BF15">
            <v>605416.37</v>
          </cell>
          <cell r="BG15">
            <v>605416.37</v>
          </cell>
        </row>
        <row r="25">
          <cell r="D25">
            <v>63517.32</v>
          </cell>
          <cell r="E25">
            <v>13819.17</v>
          </cell>
          <cell r="R25">
            <v>36700</v>
          </cell>
          <cell r="S25">
            <v>22568.06</v>
          </cell>
          <cell r="BF25">
            <v>1716</v>
          </cell>
          <cell r="BG25">
            <v>1716</v>
          </cell>
        </row>
        <row r="26">
          <cell r="D26">
            <v>0</v>
          </cell>
          <cell r="E26">
            <v>0</v>
          </cell>
          <cell r="R26">
            <v>0</v>
          </cell>
          <cell r="S26">
            <v>0</v>
          </cell>
          <cell r="BF26">
            <v>0</v>
          </cell>
          <cell r="BG26">
            <v>0</v>
          </cell>
        </row>
        <row r="27">
          <cell r="D27">
            <v>3610062.85</v>
          </cell>
          <cell r="E27">
            <v>2133180.44</v>
          </cell>
          <cell r="R27">
            <v>1484072.5199999998</v>
          </cell>
          <cell r="S27">
            <v>1288479.0099999998</v>
          </cell>
          <cell r="BF27">
            <v>0</v>
          </cell>
          <cell r="BG27">
            <v>0</v>
          </cell>
        </row>
        <row r="28">
          <cell r="D28">
            <v>131575.21000000002</v>
          </cell>
          <cell r="E28">
            <v>50752.86</v>
          </cell>
          <cell r="R28">
            <v>256074.37</v>
          </cell>
          <cell r="S28">
            <v>88983.99</v>
          </cell>
          <cell r="BF28">
            <v>5100.73</v>
          </cell>
          <cell r="BG28">
            <v>1650.93</v>
          </cell>
        </row>
        <row r="29">
          <cell r="D29">
            <v>0</v>
          </cell>
          <cell r="R29">
            <v>0</v>
          </cell>
          <cell r="S29">
            <v>0</v>
          </cell>
          <cell r="BF29">
            <v>0</v>
          </cell>
          <cell r="BG29">
            <v>0</v>
          </cell>
        </row>
        <row r="30">
          <cell r="D30">
            <v>0</v>
          </cell>
          <cell r="E30">
            <v>0</v>
          </cell>
          <cell r="R30">
            <v>0</v>
          </cell>
          <cell r="S30">
            <v>0</v>
          </cell>
          <cell r="BF30">
            <v>0</v>
          </cell>
        </row>
        <row r="31">
          <cell r="D31">
            <v>0</v>
          </cell>
          <cell r="E31">
            <v>0</v>
          </cell>
          <cell r="R31">
            <v>0</v>
          </cell>
          <cell r="S31">
            <v>0</v>
          </cell>
          <cell r="BF31">
            <v>0</v>
          </cell>
          <cell r="BG31">
            <v>0</v>
          </cell>
        </row>
        <row r="32">
          <cell r="D32">
            <v>0</v>
          </cell>
          <cell r="E32">
            <v>0</v>
          </cell>
          <cell r="R32">
            <v>0</v>
          </cell>
          <cell r="S32">
            <v>0</v>
          </cell>
          <cell r="BF32">
            <v>0</v>
          </cell>
          <cell r="BG32">
            <v>0</v>
          </cell>
        </row>
        <row r="33">
          <cell r="D33">
            <v>0</v>
          </cell>
          <cell r="E33">
            <v>0</v>
          </cell>
          <cell r="R33">
            <v>0</v>
          </cell>
          <cell r="S33">
            <v>0</v>
          </cell>
          <cell r="BF33">
            <v>0</v>
          </cell>
          <cell r="BG33">
            <v>0</v>
          </cell>
        </row>
        <row r="34">
          <cell r="D34">
            <v>0</v>
          </cell>
          <cell r="E34">
            <v>0</v>
          </cell>
        </row>
        <row r="35">
          <cell r="R35">
            <v>0</v>
          </cell>
          <cell r="S35">
            <v>0</v>
          </cell>
          <cell r="BF35">
            <v>0</v>
          </cell>
          <cell r="BG35">
            <v>0</v>
          </cell>
        </row>
        <row r="46">
          <cell r="D46">
            <v>9341500.65</v>
          </cell>
          <cell r="E46">
            <v>6359848.209999999</v>
          </cell>
          <cell r="R46">
            <v>3601745.33</v>
          </cell>
          <cell r="S46">
            <v>7992916.909999999</v>
          </cell>
          <cell r="BF46">
            <v>552047.28</v>
          </cell>
          <cell r="BG46">
            <v>385846.4</v>
          </cell>
        </row>
        <row r="47">
          <cell r="D47">
            <v>176542.65000000002</v>
          </cell>
          <cell r="E47">
            <v>176542.65000000002</v>
          </cell>
          <cell r="R47">
            <v>167743.19999999998</v>
          </cell>
          <cell r="S47">
            <v>167697.12999999998</v>
          </cell>
          <cell r="BF47">
            <v>1326.45</v>
          </cell>
          <cell r="BG47">
            <v>1326.45</v>
          </cell>
        </row>
        <row r="48">
          <cell r="D48">
            <v>1325285.5399999998</v>
          </cell>
          <cell r="E48">
            <v>1323407.0299999998</v>
          </cell>
          <cell r="R48">
            <v>1357573.9800000002</v>
          </cell>
          <cell r="S48">
            <v>1353331.7300000002</v>
          </cell>
          <cell r="BF48">
            <v>8566.93</v>
          </cell>
          <cell r="BG48">
            <v>8506.09</v>
          </cell>
        </row>
        <row r="49">
          <cell r="D49">
            <v>80177.83</v>
          </cell>
          <cell r="E49">
            <v>0</v>
          </cell>
          <cell r="R49">
            <v>969763</v>
          </cell>
          <cell r="S49">
            <v>49598.43</v>
          </cell>
          <cell r="BF49">
            <v>0</v>
          </cell>
          <cell r="BG49">
            <v>0</v>
          </cell>
        </row>
        <row r="50">
          <cell r="D50">
            <v>0</v>
          </cell>
          <cell r="E50">
            <v>0</v>
          </cell>
        </row>
        <row r="51">
          <cell r="R51">
            <v>0</v>
          </cell>
          <cell r="S51">
            <v>23070.74</v>
          </cell>
          <cell r="BF51">
            <v>0</v>
          </cell>
          <cell r="BG51">
            <v>0</v>
          </cell>
        </row>
        <row r="56">
          <cell r="R56">
            <v>0</v>
          </cell>
          <cell r="S56">
            <v>0</v>
          </cell>
          <cell r="BF56">
            <v>0</v>
          </cell>
          <cell r="BG56">
            <v>0</v>
          </cell>
        </row>
        <row r="67">
          <cell r="D67">
            <v>0</v>
          </cell>
          <cell r="E67">
            <v>0</v>
          </cell>
          <cell r="R67">
            <v>0</v>
          </cell>
          <cell r="S67">
            <v>0</v>
          </cell>
          <cell r="BF67">
            <v>0</v>
          </cell>
          <cell r="BG67">
            <v>0</v>
          </cell>
        </row>
        <row r="68">
          <cell r="D68">
            <v>0</v>
          </cell>
          <cell r="E68">
            <v>0</v>
          </cell>
          <cell r="R68">
            <v>0</v>
          </cell>
          <cell r="S68">
            <v>0</v>
          </cell>
          <cell r="BF68">
            <v>0</v>
          </cell>
          <cell r="BG68">
            <v>0</v>
          </cell>
        </row>
        <row r="70">
          <cell r="D70">
            <v>104.71</v>
          </cell>
          <cell r="E70">
            <v>104.71</v>
          </cell>
          <cell r="R70">
            <v>400</v>
          </cell>
          <cell r="S70">
            <v>400</v>
          </cell>
          <cell r="BF70">
            <v>0</v>
          </cell>
          <cell r="BG70">
            <v>0</v>
          </cell>
        </row>
        <row r="76">
          <cell r="D76">
            <v>0</v>
          </cell>
          <cell r="R76">
            <v>0</v>
          </cell>
          <cell r="S76">
            <v>0</v>
          </cell>
          <cell r="BF76">
            <v>0</v>
          </cell>
          <cell r="BG76">
            <v>0</v>
          </cell>
        </row>
        <row r="85">
          <cell r="R85">
            <v>0</v>
          </cell>
          <cell r="S85">
            <v>0</v>
          </cell>
        </row>
        <row r="88">
          <cell r="D88">
            <v>0</v>
          </cell>
          <cell r="R88">
            <v>0</v>
          </cell>
          <cell r="S88">
            <v>0</v>
          </cell>
          <cell r="BF88">
            <v>0</v>
          </cell>
          <cell r="BG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1"/>
  <sheetViews>
    <sheetView view="pageBreakPreview" zoomScaleSheetLayoutView="100" zoomScalePageLayoutView="0" workbookViewId="0" topLeftCell="A1">
      <selection activeCell="I33" sqref="I33"/>
    </sheetView>
  </sheetViews>
  <sheetFormatPr defaultColWidth="9.00390625" defaultRowHeight="12.75"/>
  <cols>
    <col min="1" max="1" width="54.125" style="0" customWidth="1"/>
    <col min="2" max="2" width="14.125" style="0" customWidth="1"/>
    <col min="3" max="3" width="8.875" style="0" customWidth="1"/>
    <col min="4" max="4" width="20.25390625" style="0" customWidth="1"/>
    <col min="5" max="5" width="16.875" style="0" hidden="1" customWidth="1"/>
    <col min="6" max="6" width="19.75390625" style="0" customWidth="1"/>
    <col min="7" max="7" width="11.75390625" style="0" customWidth="1"/>
    <col min="8" max="8" width="20.00390625" style="0" customWidth="1"/>
    <col min="9" max="9" width="20.75390625" style="0" customWidth="1"/>
    <col min="10" max="10" width="19.625" style="0" customWidth="1"/>
    <col min="11" max="11" width="19.875" style="0" customWidth="1"/>
    <col min="12" max="12" width="0.2421875" style="0" hidden="1" customWidth="1"/>
    <col min="13" max="13" width="13.00390625" style="0" customWidth="1"/>
    <col min="14" max="14" width="9.625" style="0" customWidth="1"/>
  </cols>
  <sheetData>
    <row r="1" spans="9:12" ht="12" customHeight="1">
      <c r="I1" s="312" t="s">
        <v>170</v>
      </c>
      <c r="J1" s="312"/>
      <c r="K1" s="312"/>
      <c r="L1" s="1"/>
    </row>
    <row r="2" spans="7:15" ht="12.75" customHeight="1">
      <c r="G2" s="8"/>
      <c r="H2" s="8"/>
      <c r="I2" s="310" t="s">
        <v>255</v>
      </c>
      <c r="J2" s="310"/>
      <c r="K2" s="310"/>
      <c r="L2" s="310"/>
      <c r="M2" s="8"/>
      <c r="N2" s="3"/>
      <c r="O2" s="3"/>
    </row>
    <row r="3" spans="1:24" ht="2.25" customHeight="1">
      <c r="A3" s="310"/>
      <c r="B3" s="310"/>
      <c r="C3" s="310"/>
      <c r="D3" s="310"/>
      <c r="F3" s="8"/>
      <c r="G3" s="8"/>
      <c r="H3" s="8"/>
      <c r="I3" s="310"/>
      <c r="J3" s="310"/>
      <c r="K3" s="310"/>
      <c r="L3" s="310"/>
      <c r="U3" s="309"/>
      <c r="V3" s="309"/>
      <c r="W3" s="309"/>
      <c r="X3" s="309"/>
    </row>
    <row r="4" spans="1:24" ht="26.25" customHeight="1">
      <c r="A4" s="310"/>
      <c r="B4" s="310"/>
      <c r="C4" s="310"/>
      <c r="D4" s="310"/>
      <c r="F4" s="8"/>
      <c r="G4" s="8"/>
      <c r="H4" s="8"/>
      <c r="I4" s="310"/>
      <c r="J4" s="310"/>
      <c r="K4" s="310"/>
      <c r="L4" s="310"/>
      <c r="S4" s="8"/>
      <c r="T4" s="8"/>
      <c r="U4" s="310"/>
      <c r="V4" s="310"/>
      <c r="W4" s="310"/>
      <c r="X4" s="310"/>
    </row>
    <row r="5" spans="6:24" ht="12.75">
      <c r="F5" s="8"/>
      <c r="G5" s="8"/>
      <c r="H5" s="8"/>
      <c r="I5" s="8"/>
      <c r="J5" s="8"/>
      <c r="K5" s="29"/>
      <c r="L5" s="8"/>
      <c r="M5" s="310"/>
      <c r="N5" s="310"/>
      <c r="O5" s="310"/>
      <c r="P5" s="310"/>
      <c r="R5" s="8"/>
      <c r="S5" s="8"/>
      <c r="T5" s="8"/>
      <c r="U5" s="310"/>
      <c r="V5" s="310"/>
      <c r="W5" s="310"/>
      <c r="X5" s="310"/>
    </row>
    <row r="6" spans="1:24" ht="14.25" customHeight="1">
      <c r="A6" s="311" t="s">
        <v>0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M6" s="310"/>
      <c r="N6" s="310"/>
      <c r="O6" s="310"/>
      <c r="P6" s="310"/>
      <c r="R6" s="8"/>
      <c r="S6" s="8"/>
      <c r="T6" s="8"/>
      <c r="U6" s="8"/>
      <c r="V6" s="8"/>
      <c r="W6" s="8"/>
      <c r="X6" s="8"/>
    </row>
    <row r="7" spans="1:11" ht="15.75">
      <c r="A7" s="316" t="s">
        <v>171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</row>
    <row r="8" spans="2:11" ht="15.75">
      <c r="B8" s="315" t="s">
        <v>277</v>
      </c>
      <c r="C8" s="315"/>
      <c r="D8" s="315"/>
      <c r="E8" s="315"/>
      <c r="F8" s="315"/>
      <c r="G8" s="315"/>
      <c r="H8" s="315"/>
      <c r="K8" s="9"/>
    </row>
    <row r="9" spans="9:11" ht="12.75">
      <c r="I9" s="158"/>
      <c r="K9" s="9"/>
    </row>
    <row r="10" spans="9:11" ht="12.75">
      <c r="I10" s="158"/>
      <c r="K10" s="9" t="s">
        <v>5</v>
      </c>
    </row>
    <row r="11" spans="1:11" ht="12.75">
      <c r="A11" s="302" t="s">
        <v>176</v>
      </c>
      <c r="B11" s="302"/>
      <c r="C11" s="302"/>
      <c r="D11" s="302"/>
      <c r="E11" s="302"/>
      <c r="F11" s="302"/>
      <c r="G11" s="302"/>
      <c r="H11" s="302"/>
      <c r="I11" s="302"/>
      <c r="J11" t="s">
        <v>2</v>
      </c>
      <c r="K11" s="106" t="s">
        <v>116</v>
      </c>
    </row>
    <row r="12" spans="1:11" ht="12.75">
      <c r="A12" s="302" t="s">
        <v>162</v>
      </c>
      <c r="B12" s="302"/>
      <c r="C12" s="302"/>
      <c r="D12" s="302"/>
      <c r="E12" s="302"/>
      <c r="F12" s="302"/>
      <c r="G12" s="302"/>
      <c r="H12" s="302"/>
      <c r="I12" s="302"/>
      <c r="J12" t="s">
        <v>3</v>
      </c>
      <c r="K12" s="107">
        <v>3510136600</v>
      </c>
    </row>
    <row r="13" spans="1:11" ht="12.75" hidden="1">
      <c r="A13" s="318" t="s">
        <v>117</v>
      </c>
      <c r="B13" s="318"/>
      <c r="C13" s="318"/>
      <c r="D13" s="318"/>
      <c r="E13" s="318"/>
      <c r="F13" s="318"/>
      <c r="G13" s="318"/>
      <c r="H13" s="318"/>
      <c r="I13" s="318"/>
      <c r="J13" t="s">
        <v>4</v>
      </c>
      <c r="K13" s="107"/>
    </row>
    <row r="14" spans="1:11" ht="12.75">
      <c r="A14" s="189" t="s">
        <v>158</v>
      </c>
      <c r="B14" s="189"/>
      <c r="C14" s="189"/>
      <c r="D14" s="189"/>
      <c r="E14" s="189"/>
      <c r="F14" s="189"/>
      <c r="G14" s="189"/>
      <c r="H14" s="189"/>
      <c r="I14" s="189"/>
      <c r="J14" t="s">
        <v>161</v>
      </c>
      <c r="K14" s="107">
        <v>420</v>
      </c>
    </row>
    <row r="15" spans="1:11" ht="12.75">
      <c r="A15" s="302" t="s">
        <v>160</v>
      </c>
      <c r="B15" s="302"/>
      <c r="C15" s="302"/>
      <c r="D15" s="302"/>
      <c r="E15" s="302"/>
      <c r="F15" s="302"/>
      <c r="G15" s="302"/>
      <c r="H15" s="302"/>
      <c r="I15" s="302"/>
      <c r="K15" s="5"/>
    </row>
    <row r="16" spans="1:11" ht="12.75">
      <c r="A16" s="302" t="s">
        <v>114</v>
      </c>
      <c r="B16" s="302"/>
      <c r="C16" s="302"/>
      <c r="D16" s="302"/>
      <c r="E16" s="302"/>
      <c r="F16" s="302"/>
      <c r="G16" s="302"/>
      <c r="H16" s="302"/>
      <c r="I16" s="302"/>
      <c r="K16" s="5"/>
    </row>
    <row r="17" spans="1:9" ht="12.75">
      <c r="A17" s="302" t="s">
        <v>257</v>
      </c>
      <c r="B17" s="302"/>
      <c r="C17" s="302"/>
      <c r="D17" s="302"/>
      <c r="E17" s="302"/>
      <c r="F17" s="302"/>
      <c r="G17" s="302"/>
      <c r="H17" s="302"/>
      <c r="I17" s="302"/>
    </row>
    <row r="18" spans="1:13" ht="40.5" customHeight="1">
      <c r="A18" s="305" t="s">
        <v>256</v>
      </c>
      <c r="B18" s="305"/>
      <c r="C18" s="305"/>
      <c r="D18" s="305"/>
      <c r="E18" s="300"/>
      <c r="F18" s="308" t="s">
        <v>258</v>
      </c>
      <c r="G18" s="308"/>
      <c r="H18" s="308"/>
      <c r="I18" s="308"/>
      <c r="M18" s="5"/>
    </row>
    <row r="19" spans="1:13" ht="12.75">
      <c r="A19" s="6" t="s">
        <v>278</v>
      </c>
      <c r="M19" s="5"/>
    </row>
    <row r="20" ht="13.5" thickBot="1">
      <c r="A20" s="6" t="s">
        <v>141</v>
      </c>
    </row>
    <row r="21" ht="27.75" customHeight="1" hidden="1"/>
    <row r="22" spans="1:12" ht="26.25" customHeight="1">
      <c r="A22" s="306" t="s">
        <v>6</v>
      </c>
      <c r="B22" s="303" t="s">
        <v>184</v>
      </c>
      <c r="C22" s="303" t="s">
        <v>8</v>
      </c>
      <c r="D22" s="303" t="s">
        <v>164</v>
      </c>
      <c r="E22" s="303" t="s">
        <v>10</v>
      </c>
      <c r="F22" s="303" t="s">
        <v>169</v>
      </c>
      <c r="G22" s="303" t="s">
        <v>165</v>
      </c>
      <c r="H22" s="303" t="s">
        <v>166</v>
      </c>
      <c r="I22" s="303" t="s">
        <v>179</v>
      </c>
      <c r="J22" s="303" t="s">
        <v>180</v>
      </c>
      <c r="K22" s="313" t="s">
        <v>167</v>
      </c>
      <c r="L22" s="319" t="s">
        <v>133</v>
      </c>
    </row>
    <row r="23" spans="1:12" ht="60.75" customHeight="1" thickBot="1">
      <c r="A23" s="307"/>
      <c r="B23" s="304"/>
      <c r="C23" s="304"/>
      <c r="D23" s="304"/>
      <c r="E23" s="304"/>
      <c r="F23" s="304"/>
      <c r="G23" s="304"/>
      <c r="H23" s="304"/>
      <c r="I23" s="304"/>
      <c r="J23" s="304"/>
      <c r="K23" s="314"/>
      <c r="L23" s="320"/>
    </row>
    <row r="24" spans="1:14" ht="15" thickTop="1">
      <c r="A24" s="237">
        <v>1</v>
      </c>
      <c r="B24" s="238">
        <v>2</v>
      </c>
      <c r="C24" s="238">
        <v>3</v>
      </c>
      <c r="D24" s="238">
        <v>4</v>
      </c>
      <c r="E24" s="238">
        <v>5</v>
      </c>
      <c r="F24" s="238">
        <v>5</v>
      </c>
      <c r="G24" s="238">
        <v>6</v>
      </c>
      <c r="H24" s="238">
        <v>7</v>
      </c>
      <c r="I24" s="238">
        <v>8</v>
      </c>
      <c r="J24" s="238">
        <v>9</v>
      </c>
      <c r="K24" s="238">
        <v>10</v>
      </c>
      <c r="L24" s="112">
        <v>10</v>
      </c>
      <c r="M24" s="9"/>
      <c r="N24" s="9"/>
    </row>
    <row r="25" spans="1:14" ht="15.75">
      <c r="A25" s="171" t="s">
        <v>181</v>
      </c>
      <c r="B25" s="165" t="s">
        <v>80</v>
      </c>
      <c r="C25" s="166" t="s">
        <v>137</v>
      </c>
      <c r="D25" s="191">
        <f aca="true" t="shared" si="0" ref="D25:K25">D26+D66+D97+D106</f>
        <v>112790405.02</v>
      </c>
      <c r="E25" s="191">
        <f t="shared" si="0"/>
        <v>26139587</v>
      </c>
      <c r="F25" s="191">
        <f>F28+F31+F34+F35+F45+F109</f>
        <v>34982997.16</v>
      </c>
      <c r="G25" s="191">
        <f t="shared" si="0"/>
        <v>0</v>
      </c>
      <c r="H25" s="191">
        <f t="shared" si="0"/>
        <v>32842537.470000003</v>
      </c>
      <c r="I25" s="191">
        <f t="shared" si="0"/>
        <v>32824783.610000003</v>
      </c>
      <c r="J25" s="191">
        <f t="shared" si="0"/>
        <v>28153671.92</v>
      </c>
      <c r="K25" s="191">
        <f t="shared" si="0"/>
        <v>17753.859999999404</v>
      </c>
      <c r="L25" s="113">
        <f>L26+L66</f>
        <v>0</v>
      </c>
      <c r="M25" s="148"/>
      <c r="N25" s="5"/>
    </row>
    <row r="26" spans="1:14" ht="27" customHeight="1">
      <c r="A26" s="247" t="s">
        <v>206</v>
      </c>
      <c r="B26" s="165">
        <v>2000</v>
      </c>
      <c r="C26" s="166" t="s">
        <v>81</v>
      </c>
      <c r="D26" s="191">
        <f aca="true" t="shared" si="1" ref="D26:K26">D27+D32+D54+D57+D61+D65</f>
        <v>112790405.02</v>
      </c>
      <c r="E26" s="191">
        <f t="shared" si="1"/>
        <v>26139587</v>
      </c>
      <c r="F26" s="191">
        <v>0</v>
      </c>
      <c r="G26" s="191">
        <f t="shared" si="1"/>
        <v>0</v>
      </c>
      <c r="H26" s="191">
        <f t="shared" si="1"/>
        <v>32842537.470000003</v>
      </c>
      <c r="I26" s="191">
        <f t="shared" si="1"/>
        <v>32824783.610000003</v>
      </c>
      <c r="J26" s="191">
        <f t="shared" si="1"/>
        <v>28153671.92</v>
      </c>
      <c r="K26" s="191">
        <f t="shared" si="1"/>
        <v>17753.859999999404</v>
      </c>
      <c r="L26" s="113">
        <f>L27+L57</f>
        <v>0</v>
      </c>
      <c r="M26" s="5"/>
      <c r="N26" s="5"/>
    </row>
    <row r="27" spans="1:14" ht="15" customHeight="1">
      <c r="A27" s="169" t="s">
        <v>185</v>
      </c>
      <c r="B27" s="165">
        <v>2100</v>
      </c>
      <c r="C27" s="166" t="s">
        <v>82</v>
      </c>
      <c r="D27" s="191">
        <f>D28+D31</f>
        <v>73609000</v>
      </c>
      <c r="E27" s="191">
        <f aca="true" t="shared" si="2" ref="E27:K27">E28+E31</f>
        <v>23220884</v>
      </c>
      <c r="F27" s="191">
        <v>0</v>
      </c>
      <c r="G27" s="191">
        <f t="shared" si="2"/>
        <v>0</v>
      </c>
      <c r="H27" s="191">
        <f t="shared" si="2"/>
        <v>18096271.71</v>
      </c>
      <c r="I27" s="191">
        <f t="shared" si="2"/>
        <v>18096016.85</v>
      </c>
      <c r="J27" s="191">
        <f t="shared" si="2"/>
        <v>18096016.85</v>
      </c>
      <c r="K27" s="191">
        <f t="shared" si="2"/>
        <v>254.85999999940395</v>
      </c>
      <c r="L27" s="114">
        <f>L28+L31+L32+L43+L44+L45+L51</f>
        <v>0</v>
      </c>
      <c r="M27" s="5"/>
      <c r="N27" s="5"/>
    </row>
    <row r="28" spans="1:14" s="14" customFormat="1" ht="15" customHeight="1">
      <c r="A28" s="172" t="s">
        <v>186</v>
      </c>
      <c r="B28" s="167">
        <v>2110</v>
      </c>
      <c r="C28" s="168" t="s">
        <v>83</v>
      </c>
      <c r="D28" s="192">
        <f aca="true" t="shared" si="3" ref="D28:K28">SUM(D29:D30)</f>
        <v>54208000</v>
      </c>
      <c r="E28" s="192">
        <v>17035818</v>
      </c>
      <c r="F28" s="192">
        <v>13250741.61</v>
      </c>
      <c r="G28" s="192">
        <f t="shared" si="3"/>
        <v>0</v>
      </c>
      <c r="H28" s="192">
        <f t="shared" si="3"/>
        <v>13250741.61</v>
      </c>
      <c r="I28" s="192">
        <f t="shared" si="3"/>
        <v>13250486.75</v>
      </c>
      <c r="J28" s="192">
        <f t="shared" si="3"/>
        <v>13250486.75</v>
      </c>
      <c r="K28" s="193">
        <f t="shared" si="3"/>
        <v>254.85999999940395</v>
      </c>
      <c r="L28" s="115">
        <v>0</v>
      </c>
      <c r="M28" s="13"/>
      <c r="N28" s="13"/>
    </row>
    <row r="29" spans="1:14" ht="15" customHeight="1">
      <c r="A29" s="101" t="s">
        <v>17</v>
      </c>
      <c r="B29" s="39">
        <v>2111</v>
      </c>
      <c r="C29" s="168" t="s">
        <v>84</v>
      </c>
      <c r="D29" s="200">
        <v>54208000</v>
      </c>
      <c r="E29" s="200">
        <v>0</v>
      </c>
      <c r="F29" s="200">
        <v>0</v>
      </c>
      <c r="G29" s="200">
        <v>0</v>
      </c>
      <c r="H29" s="200">
        <v>13250741.61</v>
      </c>
      <c r="I29" s="200">
        <f>'[1]II  квартал'!D5</f>
        <v>13250486.75</v>
      </c>
      <c r="J29" s="200">
        <f>'[1]II  квартал'!E5</f>
        <v>13250486.75</v>
      </c>
      <c r="K29" s="271">
        <f>H29-I29</f>
        <v>254.85999999940395</v>
      </c>
      <c r="L29" s="116">
        <v>0</v>
      </c>
      <c r="M29" s="5"/>
      <c r="N29" s="5"/>
    </row>
    <row r="30" spans="1:14" ht="15" customHeight="1">
      <c r="A30" s="101" t="s">
        <v>187</v>
      </c>
      <c r="B30" s="39">
        <v>2112</v>
      </c>
      <c r="C30" s="40" t="s">
        <v>85</v>
      </c>
      <c r="D30" s="200">
        <v>0</v>
      </c>
      <c r="E30" s="200"/>
      <c r="F30" s="200">
        <v>0</v>
      </c>
      <c r="G30" s="200">
        <v>0</v>
      </c>
      <c r="H30" s="200">
        <v>0</v>
      </c>
      <c r="I30" s="200">
        <v>0</v>
      </c>
      <c r="J30" s="200">
        <v>0</v>
      </c>
      <c r="K30" s="200">
        <v>0</v>
      </c>
      <c r="L30" s="116">
        <v>0</v>
      </c>
      <c r="M30" s="5"/>
      <c r="N30" s="5"/>
    </row>
    <row r="31" spans="1:14" s="14" customFormat="1" ht="15.75" customHeight="1">
      <c r="A31" s="172" t="s">
        <v>188</v>
      </c>
      <c r="B31" s="167">
        <v>2120</v>
      </c>
      <c r="C31" s="168" t="s">
        <v>86</v>
      </c>
      <c r="D31" s="196">
        <v>19401000</v>
      </c>
      <c r="E31" s="196">
        <v>6185066</v>
      </c>
      <c r="F31" s="196">
        <v>4845530.1</v>
      </c>
      <c r="G31" s="196">
        <v>0</v>
      </c>
      <c r="H31" s="196">
        <v>4845530.1</v>
      </c>
      <c r="I31" s="196">
        <f>'[1]II  квартал'!D15</f>
        <v>4845530.100000001</v>
      </c>
      <c r="J31" s="196">
        <f>'[1]II  квартал'!E15</f>
        <v>4845530.100000001</v>
      </c>
      <c r="K31" s="197">
        <f>H31-I31</f>
        <v>0</v>
      </c>
      <c r="L31" s="117">
        <v>0</v>
      </c>
      <c r="M31" s="13"/>
      <c r="N31" s="13"/>
    </row>
    <row r="32" spans="1:14" s="14" customFormat="1" ht="15.75">
      <c r="A32" s="175" t="s">
        <v>189</v>
      </c>
      <c r="B32" s="165">
        <v>2200</v>
      </c>
      <c r="C32" s="166" t="s">
        <v>87</v>
      </c>
      <c r="D32" s="191">
        <f aca="true" t="shared" si="4" ref="D32:K32">D33+D34+D35+D36+D43+D44+D45+D51</f>
        <v>39009505.019999996</v>
      </c>
      <c r="E32" s="191">
        <f t="shared" si="4"/>
        <v>2918703</v>
      </c>
      <c r="F32" s="191">
        <v>0</v>
      </c>
      <c r="G32" s="191">
        <f t="shared" si="4"/>
        <v>0</v>
      </c>
      <c r="H32" s="191">
        <f t="shared" si="4"/>
        <v>14746161.05</v>
      </c>
      <c r="I32" s="191">
        <f t="shared" si="4"/>
        <v>14728662.05</v>
      </c>
      <c r="J32" s="191">
        <f t="shared" si="4"/>
        <v>10057550.36</v>
      </c>
      <c r="K32" s="191">
        <f t="shared" si="4"/>
        <v>17499</v>
      </c>
      <c r="L32" s="115">
        <f>SUM(L33:L38,L39:L41)</f>
        <v>0</v>
      </c>
      <c r="M32" s="13"/>
      <c r="N32" s="13"/>
    </row>
    <row r="33" spans="1:14" ht="15" customHeight="1">
      <c r="A33" s="239" t="s">
        <v>21</v>
      </c>
      <c r="B33" s="167">
        <v>2210</v>
      </c>
      <c r="C33" s="168" t="s">
        <v>88</v>
      </c>
      <c r="D33" s="196">
        <v>1298900</v>
      </c>
      <c r="E33" s="196"/>
      <c r="F33" s="196">
        <v>0</v>
      </c>
      <c r="G33" s="196">
        <v>0</v>
      </c>
      <c r="H33" s="196">
        <v>63517.32</v>
      </c>
      <c r="I33" s="196">
        <f>'[1]II  квартал'!D25</f>
        <v>63517.32</v>
      </c>
      <c r="J33" s="196">
        <f>'[1]II  квартал'!E25</f>
        <v>13819.17</v>
      </c>
      <c r="K33" s="195">
        <f aca="true" t="shared" si="5" ref="K33:K43">H33-I33</f>
        <v>0</v>
      </c>
      <c r="L33" s="116">
        <v>0</v>
      </c>
      <c r="M33" s="5"/>
      <c r="N33" s="5"/>
    </row>
    <row r="34" spans="1:14" ht="15.75" customHeight="1">
      <c r="A34" s="172" t="s">
        <v>23</v>
      </c>
      <c r="B34" s="167">
        <v>2220</v>
      </c>
      <c r="C34" s="168" t="s">
        <v>89</v>
      </c>
      <c r="D34" s="196">
        <v>49800</v>
      </c>
      <c r="E34" s="196">
        <v>8400</v>
      </c>
      <c r="F34" s="196">
        <v>1200</v>
      </c>
      <c r="G34" s="196">
        <v>0</v>
      </c>
      <c r="H34" s="196"/>
      <c r="I34" s="196">
        <f>'[1]II  квартал'!D26</f>
        <v>0</v>
      </c>
      <c r="J34" s="196">
        <f>'[1]II  квартал'!E26</f>
        <v>0</v>
      </c>
      <c r="K34" s="195">
        <f t="shared" si="5"/>
        <v>0</v>
      </c>
      <c r="L34" s="116">
        <v>0</v>
      </c>
      <c r="M34" s="5"/>
      <c r="N34" s="5"/>
    </row>
    <row r="35" spans="1:14" ht="15" customHeight="1">
      <c r="A35" s="172" t="s">
        <v>93</v>
      </c>
      <c r="B35" s="167">
        <v>2230</v>
      </c>
      <c r="C35" s="168" t="s">
        <v>90</v>
      </c>
      <c r="D35" s="196">
        <v>15325005.02</v>
      </c>
      <c r="E35" s="196">
        <v>2910303</v>
      </c>
      <c r="F35" s="196">
        <v>4324580.45</v>
      </c>
      <c r="G35" s="196">
        <v>0</v>
      </c>
      <c r="H35" s="196">
        <v>3610062.85</v>
      </c>
      <c r="I35" s="196">
        <f>'[1]II  квартал'!D27</f>
        <v>3610062.85</v>
      </c>
      <c r="J35" s="196">
        <f>'[1]II  квартал'!E27</f>
        <v>2133180.44</v>
      </c>
      <c r="K35" s="195">
        <f t="shared" si="5"/>
        <v>0</v>
      </c>
      <c r="L35" s="116">
        <v>0</v>
      </c>
      <c r="M35" s="5"/>
      <c r="N35" s="5"/>
    </row>
    <row r="36" spans="1:14" ht="14.25" customHeight="1">
      <c r="A36" s="172" t="s">
        <v>155</v>
      </c>
      <c r="B36" s="167">
        <v>2240</v>
      </c>
      <c r="C36" s="168" t="s">
        <v>91</v>
      </c>
      <c r="D36" s="196">
        <v>638900</v>
      </c>
      <c r="E36" s="196"/>
      <c r="F36" s="196">
        <v>0</v>
      </c>
      <c r="G36" s="196">
        <v>0</v>
      </c>
      <c r="H36" s="196">
        <v>131575.21</v>
      </c>
      <c r="I36" s="196">
        <f>'[1]II  квартал'!D28</f>
        <v>131575.21000000002</v>
      </c>
      <c r="J36" s="196">
        <f>'[1]II  квартал'!E28</f>
        <v>50752.86</v>
      </c>
      <c r="K36" s="195">
        <f t="shared" si="5"/>
        <v>0</v>
      </c>
      <c r="L36" s="116">
        <v>0</v>
      </c>
      <c r="M36" s="5"/>
      <c r="N36" s="5"/>
    </row>
    <row r="37" spans="1:14" ht="16.5" customHeight="1" hidden="1">
      <c r="A37" s="104"/>
      <c r="B37" s="39"/>
      <c r="C37" s="40"/>
      <c r="D37" s="194"/>
      <c r="E37" s="194"/>
      <c r="F37" s="194"/>
      <c r="G37" s="194"/>
      <c r="H37" s="194"/>
      <c r="I37" s="196">
        <f>'[1]II  квартал'!D29</f>
        <v>0</v>
      </c>
      <c r="J37" s="194"/>
      <c r="K37" s="195">
        <f t="shared" si="5"/>
        <v>0</v>
      </c>
      <c r="L37" s="116">
        <v>0</v>
      </c>
      <c r="M37" s="5"/>
      <c r="N37" s="5"/>
    </row>
    <row r="38" spans="1:14" ht="15.75" customHeight="1" hidden="1">
      <c r="A38" s="101" t="s">
        <v>145</v>
      </c>
      <c r="B38" s="39">
        <v>1136</v>
      </c>
      <c r="C38" s="40"/>
      <c r="D38" s="194"/>
      <c r="E38" s="194">
        <v>0</v>
      </c>
      <c r="F38" s="194">
        <v>0</v>
      </c>
      <c r="G38" s="194">
        <v>0</v>
      </c>
      <c r="H38" s="194">
        <v>0</v>
      </c>
      <c r="I38" s="196">
        <f>'[1]II  квартал'!D30</f>
        <v>0</v>
      </c>
      <c r="J38" s="194">
        <f>'[1]II  квартал'!E30</f>
        <v>0</v>
      </c>
      <c r="K38" s="195">
        <f t="shared" si="5"/>
        <v>0</v>
      </c>
      <c r="L38" s="116">
        <v>0</v>
      </c>
      <c r="M38" s="5"/>
      <c r="N38" s="5"/>
    </row>
    <row r="39" spans="1:14" ht="26.25" customHeight="1" hidden="1">
      <c r="A39" s="104" t="s">
        <v>27</v>
      </c>
      <c r="B39" s="39">
        <v>1137</v>
      </c>
      <c r="C39" s="39"/>
      <c r="D39" s="194"/>
      <c r="E39" s="194"/>
      <c r="F39" s="194">
        <v>0</v>
      </c>
      <c r="G39" s="194">
        <v>0</v>
      </c>
      <c r="H39" s="194">
        <v>0</v>
      </c>
      <c r="I39" s="196">
        <f>'[1]II  квартал'!D31</f>
        <v>0</v>
      </c>
      <c r="J39" s="194">
        <f>'[1]II  квартал'!E31</f>
        <v>0</v>
      </c>
      <c r="K39" s="195">
        <f t="shared" si="5"/>
        <v>0</v>
      </c>
      <c r="L39" s="116">
        <v>0</v>
      </c>
      <c r="M39" s="5"/>
      <c r="N39" s="5"/>
    </row>
    <row r="40" spans="1:14" ht="15" customHeight="1" hidden="1">
      <c r="A40" s="101" t="s">
        <v>54</v>
      </c>
      <c r="B40" s="39">
        <v>1138</v>
      </c>
      <c r="C40" s="39"/>
      <c r="D40" s="194"/>
      <c r="E40" s="194"/>
      <c r="F40" s="194">
        <v>0</v>
      </c>
      <c r="G40" s="194">
        <v>0</v>
      </c>
      <c r="H40" s="194">
        <v>0</v>
      </c>
      <c r="I40" s="196">
        <f>'[1]II  квартал'!D32</f>
        <v>0</v>
      </c>
      <c r="J40" s="194">
        <f>'[1]II  квартал'!E32</f>
        <v>0</v>
      </c>
      <c r="K40" s="195">
        <f t="shared" si="5"/>
        <v>0</v>
      </c>
      <c r="L40" s="116">
        <v>0</v>
      </c>
      <c r="M40" s="5"/>
      <c r="N40" s="5"/>
    </row>
    <row r="41" spans="1:14" ht="17.25" customHeight="1" hidden="1" thickBot="1">
      <c r="A41" s="101" t="s">
        <v>28</v>
      </c>
      <c r="B41" s="39">
        <v>1139</v>
      </c>
      <c r="C41" s="39"/>
      <c r="D41" s="194"/>
      <c r="E41" s="194"/>
      <c r="F41" s="194">
        <v>0</v>
      </c>
      <c r="G41" s="194">
        <v>0</v>
      </c>
      <c r="H41" s="194">
        <v>0</v>
      </c>
      <c r="I41" s="196">
        <f>'[1]II  квартал'!D33</f>
        <v>0</v>
      </c>
      <c r="J41" s="194">
        <f>'[1]II  квартал'!E33</f>
        <v>0</v>
      </c>
      <c r="K41" s="195">
        <f t="shared" si="5"/>
        <v>0</v>
      </c>
      <c r="L41" s="116">
        <v>0</v>
      </c>
      <c r="M41" s="5"/>
      <c r="N41" s="5"/>
    </row>
    <row r="42" spans="1:14" ht="13.5" customHeight="1" hidden="1" thickTop="1">
      <c r="A42" s="88">
        <v>1</v>
      </c>
      <c r="B42" s="89">
        <v>2</v>
      </c>
      <c r="C42" s="89"/>
      <c r="D42" s="198"/>
      <c r="E42" s="198">
        <v>5</v>
      </c>
      <c r="F42" s="198">
        <v>5</v>
      </c>
      <c r="G42" s="198">
        <v>6</v>
      </c>
      <c r="H42" s="198">
        <v>7</v>
      </c>
      <c r="I42" s="196">
        <f>'[1]II  квартал'!D34</f>
        <v>0</v>
      </c>
      <c r="J42" s="198">
        <v>9</v>
      </c>
      <c r="K42" s="198">
        <v>10</v>
      </c>
      <c r="L42" s="110">
        <v>10</v>
      </c>
      <c r="M42" s="5"/>
      <c r="N42" s="5"/>
    </row>
    <row r="43" spans="1:14" s="14" customFormat="1" ht="15">
      <c r="A43" s="172" t="s">
        <v>29</v>
      </c>
      <c r="B43" s="167">
        <v>2250</v>
      </c>
      <c r="C43" s="167">
        <v>130</v>
      </c>
      <c r="D43" s="196">
        <v>7000</v>
      </c>
      <c r="E43" s="196"/>
      <c r="F43" s="196">
        <v>0</v>
      </c>
      <c r="G43" s="196">
        <v>0</v>
      </c>
      <c r="H43" s="196">
        <v>0</v>
      </c>
      <c r="I43" s="196">
        <f>'[1]II  квартал'!D34</f>
        <v>0</v>
      </c>
      <c r="J43" s="196">
        <f>'[1]II  квартал'!E34</f>
        <v>0</v>
      </c>
      <c r="K43" s="197">
        <f t="shared" si="5"/>
        <v>0</v>
      </c>
      <c r="L43" s="117">
        <v>0</v>
      </c>
      <c r="M43" s="13"/>
      <c r="N43" s="13"/>
    </row>
    <row r="44" spans="1:14" s="14" customFormat="1" ht="15">
      <c r="A44" s="103" t="s">
        <v>190</v>
      </c>
      <c r="B44" s="41">
        <v>2260</v>
      </c>
      <c r="C44" s="41">
        <v>140</v>
      </c>
      <c r="D44" s="199">
        <v>0</v>
      </c>
      <c r="E44" s="199">
        <v>0</v>
      </c>
      <c r="F44" s="199">
        <v>0</v>
      </c>
      <c r="G44" s="199">
        <v>0</v>
      </c>
      <c r="H44" s="199">
        <v>0</v>
      </c>
      <c r="I44" s="199">
        <v>0</v>
      </c>
      <c r="J44" s="199">
        <v>0</v>
      </c>
      <c r="K44" s="199">
        <v>0</v>
      </c>
      <c r="L44" s="111">
        <v>0</v>
      </c>
      <c r="M44" s="13"/>
      <c r="N44" s="13"/>
    </row>
    <row r="45" spans="1:14" s="14" customFormat="1" ht="14.25" customHeight="1">
      <c r="A45" s="102" t="s">
        <v>30</v>
      </c>
      <c r="B45" s="167">
        <v>2270</v>
      </c>
      <c r="C45" s="167">
        <v>150</v>
      </c>
      <c r="D45" s="192">
        <f>SUM(D46:D50)</f>
        <v>21689900</v>
      </c>
      <c r="E45" s="192">
        <f>SUM(E46:E50)</f>
        <v>0</v>
      </c>
      <c r="F45" s="192">
        <v>11944738</v>
      </c>
      <c r="G45" s="192">
        <f aca="true" t="shared" si="6" ref="G45:L45">SUM(G46:G50)</f>
        <v>0</v>
      </c>
      <c r="H45" s="192">
        <f t="shared" si="6"/>
        <v>10941005.67</v>
      </c>
      <c r="I45" s="192">
        <f t="shared" si="6"/>
        <v>10923506.67</v>
      </c>
      <c r="J45" s="192">
        <f t="shared" si="6"/>
        <v>7859797.889999999</v>
      </c>
      <c r="K45" s="193">
        <f t="shared" si="6"/>
        <v>17499</v>
      </c>
      <c r="L45" s="115">
        <f t="shared" si="6"/>
        <v>0</v>
      </c>
      <c r="M45" s="13"/>
      <c r="N45" s="13"/>
    </row>
    <row r="46" spans="1:14" ht="16.5" customHeight="1">
      <c r="A46" s="101" t="s">
        <v>31</v>
      </c>
      <c r="B46" s="39">
        <v>2271</v>
      </c>
      <c r="C46" s="39">
        <v>160</v>
      </c>
      <c r="D46" s="194">
        <v>15709400</v>
      </c>
      <c r="E46" s="194"/>
      <c r="F46" s="194">
        <v>0</v>
      </c>
      <c r="G46" s="194">
        <v>0</v>
      </c>
      <c r="H46" s="194">
        <v>9341500.65</v>
      </c>
      <c r="I46" s="194">
        <f>'[1]II  квартал'!D46</f>
        <v>9341500.65</v>
      </c>
      <c r="J46" s="194">
        <f>'[1]II  квартал'!E46</f>
        <v>6359848.209999999</v>
      </c>
      <c r="K46" s="195">
        <f>H46-I46</f>
        <v>0</v>
      </c>
      <c r="L46" s="116">
        <v>0</v>
      </c>
      <c r="M46" s="5"/>
      <c r="N46" s="5"/>
    </row>
    <row r="47" spans="1:14" ht="18" customHeight="1">
      <c r="A47" s="101" t="s">
        <v>32</v>
      </c>
      <c r="B47" s="39">
        <v>2272</v>
      </c>
      <c r="C47" s="39">
        <v>170</v>
      </c>
      <c r="D47" s="194">
        <v>818700</v>
      </c>
      <c r="E47" s="194"/>
      <c r="F47" s="194">
        <v>0</v>
      </c>
      <c r="G47" s="194">
        <v>0</v>
      </c>
      <c r="H47" s="194">
        <v>176542.65</v>
      </c>
      <c r="I47" s="194">
        <f>'[1]II  квартал'!D47</f>
        <v>176542.65000000002</v>
      </c>
      <c r="J47" s="194">
        <f>'[1]II  квартал'!E47</f>
        <v>176542.65000000002</v>
      </c>
      <c r="K47" s="195">
        <f>H47-I47</f>
        <v>0</v>
      </c>
      <c r="L47" s="116">
        <v>0</v>
      </c>
      <c r="M47" s="5"/>
      <c r="N47" s="5"/>
    </row>
    <row r="48" spans="1:14" ht="15.75" customHeight="1">
      <c r="A48" s="101" t="s">
        <v>33</v>
      </c>
      <c r="B48" s="39">
        <v>2273</v>
      </c>
      <c r="C48" s="39">
        <v>180</v>
      </c>
      <c r="D48" s="194">
        <v>4443400</v>
      </c>
      <c r="E48" s="194"/>
      <c r="F48" s="194">
        <v>0</v>
      </c>
      <c r="G48" s="194">
        <v>0</v>
      </c>
      <c r="H48" s="194">
        <v>1325285.54</v>
      </c>
      <c r="I48" s="194">
        <f>'[1]II  квартал'!D48</f>
        <v>1325285.5399999998</v>
      </c>
      <c r="J48" s="194">
        <f>'[1]II  квартал'!E48</f>
        <v>1323407.0299999998</v>
      </c>
      <c r="K48" s="195">
        <f>H48-I48</f>
        <v>0</v>
      </c>
      <c r="L48" s="116">
        <v>0</v>
      </c>
      <c r="M48" s="5"/>
      <c r="N48" s="5"/>
    </row>
    <row r="49" spans="1:14" ht="17.25" customHeight="1">
      <c r="A49" s="101" t="s">
        <v>40</v>
      </c>
      <c r="B49" s="39">
        <v>2274</v>
      </c>
      <c r="C49" s="39">
        <v>190</v>
      </c>
      <c r="D49" s="194">
        <v>718400</v>
      </c>
      <c r="E49" s="194"/>
      <c r="F49" s="194">
        <v>0</v>
      </c>
      <c r="G49" s="194">
        <v>0</v>
      </c>
      <c r="H49" s="194">
        <v>97676.83</v>
      </c>
      <c r="I49" s="194">
        <f>'[1]II  квартал'!D49</f>
        <v>80177.83</v>
      </c>
      <c r="J49" s="194">
        <f>'[1]II  квартал'!E49</f>
        <v>0</v>
      </c>
      <c r="K49" s="195">
        <f>H49-I49</f>
        <v>17499</v>
      </c>
      <c r="L49" s="116">
        <v>0</v>
      </c>
      <c r="M49" s="5"/>
      <c r="N49" s="5"/>
    </row>
    <row r="50" spans="1:14" ht="18.75" customHeight="1">
      <c r="A50" s="101" t="s">
        <v>35</v>
      </c>
      <c r="B50" s="39">
        <v>2275</v>
      </c>
      <c r="C50" s="39">
        <v>200</v>
      </c>
      <c r="D50" s="194">
        <v>0</v>
      </c>
      <c r="E50" s="194"/>
      <c r="F50" s="194">
        <v>0</v>
      </c>
      <c r="G50" s="194">
        <v>0</v>
      </c>
      <c r="H50" s="194">
        <v>0</v>
      </c>
      <c r="I50" s="194">
        <f>'[1]II  квартал'!D50</f>
        <v>0</v>
      </c>
      <c r="J50" s="194">
        <f>'[1]II  квартал'!E50</f>
        <v>0</v>
      </c>
      <c r="K50" s="195">
        <f>H50-I50</f>
        <v>0</v>
      </c>
      <c r="L50" s="116">
        <v>0</v>
      </c>
      <c r="M50" s="5"/>
      <c r="N50" s="5"/>
    </row>
    <row r="51" spans="1:14" s="14" customFormat="1" ht="30" customHeight="1">
      <c r="A51" s="103" t="s">
        <v>191</v>
      </c>
      <c r="B51" s="167">
        <v>2280</v>
      </c>
      <c r="C51" s="167">
        <v>210</v>
      </c>
      <c r="D51" s="196">
        <f>D52+D53</f>
        <v>0</v>
      </c>
      <c r="E51" s="196">
        <f aca="true" t="shared" si="7" ref="E51:K51">E52+E53</f>
        <v>0</v>
      </c>
      <c r="F51" s="196">
        <f t="shared" si="7"/>
        <v>0</v>
      </c>
      <c r="G51" s="196">
        <f t="shared" si="7"/>
        <v>0</v>
      </c>
      <c r="H51" s="196">
        <f t="shared" si="7"/>
        <v>0</v>
      </c>
      <c r="I51" s="196">
        <f t="shared" si="7"/>
        <v>0</v>
      </c>
      <c r="J51" s="196">
        <f t="shared" si="7"/>
        <v>0</v>
      </c>
      <c r="K51" s="196">
        <f t="shared" si="7"/>
        <v>0</v>
      </c>
      <c r="L51" s="117">
        <v>0</v>
      </c>
      <c r="M51" s="13"/>
      <c r="N51" s="13"/>
    </row>
    <row r="52" spans="1:14" s="37" customFormat="1" ht="28.5">
      <c r="A52" s="104" t="s">
        <v>98</v>
      </c>
      <c r="B52" s="39">
        <v>2281</v>
      </c>
      <c r="C52" s="39">
        <v>220</v>
      </c>
      <c r="D52" s="200">
        <v>0</v>
      </c>
      <c r="E52" s="200">
        <v>0</v>
      </c>
      <c r="F52" s="200">
        <v>0</v>
      </c>
      <c r="G52" s="200">
        <v>0</v>
      </c>
      <c r="H52" s="200">
        <v>0</v>
      </c>
      <c r="I52" s="200">
        <v>0</v>
      </c>
      <c r="J52" s="200">
        <v>0</v>
      </c>
      <c r="K52" s="200">
        <v>0</v>
      </c>
      <c r="L52" s="116">
        <v>0</v>
      </c>
      <c r="M52" s="36"/>
      <c r="N52" s="36"/>
    </row>
    <row r="53" spans="1:14" s="37" customFormat="1" ht="32.25" customHeight="1">
      <c r="A53" s="104" t="s">
        <v>172</v>
      </c>
      <c r="B53" s="39">
        <v>2282</v>
      </c>
      <c r="C53" s="39">
        <v>230</v>
      </c>
      <c r="D53" s="196">
        <v>0</v>
      </c>
      <c r="E53" s="196">
        <v>0</v>
      </c>
      <c r="F53" s="196">
        <v>0</v>
      </c>
      <c r="G53" s="196">
        <v>0</v>
      </c>
      <c r="H53" s="196">
        <v>0</v>
      </c>
      <c r="I53" s="196">
        <v>0</v>
      </c>
      <c r="J53" s="196">
        <v>0</v>
      </c>
      <c r="K53" s="196">
        <v>0</v>
      </c>
      <c r="L53" s="164" t="s">
        <v>175</v>
      </c>
      <c r="M53" s="36"/>
      <c r="N53" s="36"/>
    </row>
    <row r="54" spans="1:14" ht="15.75" customHeight="1">
      <c r="A54" s="175" t="s">
        <v>192</v>
      </c>
      <c r="B54" s="165">
        <v>2400</v>
      </c>
      <c r="C54" s="165">
        <v>240</v>
      </c>
      <c r="D54" s="201">
        <f>D55+D56</f>
        <v>0</v>
      </c>
      <c r="E54" s="201">
        <f aca="true" t="shared" si="8" ref="E54:K54">E55+E56</f>
        <v>0</v>
      </c>
      <c r="F54" s="201">
        <f t="shared" si="8"/>
        <v>0</v>
      </c>
      <c r="G54" s="201">
        <f t="shared" si="8"/>
        <v>0</v>
      </c>
      <c r="H54" s="201">
        <f t="shared" si="8"/>
        <v>0</v>
      </c>
      <c r="I54" s="201">
        <f t="shared" si="8"/>
        <v>0</v>
      </c>
      <c r="J54" s="201">
        <f t="shared" si="8"/>
        <v>0</v>
      </c>
      <c r="K54" s="201">
        <f t="shared" si="8"/>
        <v>0</v>
      </c>
      <c r="L54" s="163" t="s">
        <v>175</v>
      </c>
      <c r="M54" s="5"/>
      <c r="N54" s="5"/>
    </row>
    <row r="55" spans="1:14" ht="15.75" customHeight="1">
      <c r="A55" s="176" t="s">
        <v>193</v>
      </c>
      <c r="B55" s="167">
        <v>2410</v>
      </c>
      <c r="C55" s="167">
        <v>250</v>
      </c>
      <c r="D55" s="196">
        <v>0</v>
      </c>
      <c r="E55" s="196">
        <v>0</v>
      </c>
      <c r="F55" s="196">
        <v>0</v>
      </c>
      <c r="G55" s="196">
        <v>0</v>
      </c>
      <c r="H55" s="196">
        <v>0</v>
      </c>
      <c r="I55" s="196">
        <v>0</v>
      </c>
      <c r="J55" s="196">
        <v>0</v>
      </c>
      <c r="K55" s="196">
        <v>0</v>
      </c>
      <c r="L55" s="240"/>
      <c r="M55" s="5"/>
      <c r="N55" s="5"/>
    </row>
    <row r="56" spans="1:14" ht="15.75" customHeight="1">
      <c r="A56" s="176" t="s">
        <v>194</v>
      </c>
      <c r="B56" s="167">
        <v>2420</v>
      </c>
      <c r="C56" s="167">
        <v>260</v>
      </c>
      <c r="D56" s="196">
        <v>0</v>
      </c>
      <c r="E56" s="196">
        <v>0</v>
      </c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240"/>
      <c r="M56" s="5"/>
      <c r="N56" s="5"/>
    </row>
    <row r="57" spans="1:14" s="14" customFormat="1" ht="15" customHeight="1">
      <c r="A57" s="175" t="s">
        <v>195</v>
      </c>
      <c r="B57" s="165">
        <v>2600</v>
      </c>
      <c r="C57" s="165">
        <v>270</v>
      </c>
      <c r="D57" s="201">
        <f>D58+D59+D60</f>
        <v>0</v>
      </c>
      <c r="E57" s="201">
        <f aca="true" t="shared" si="9" ref="E57:K57">E58+E59+E60</f>
        <v>0</v>
      </c>
      <c r="F57" s="201">
        <f t="shared" si="9"/>
        <v>0</v>
      </c>
      <c r="G57" s="201">
        <f t="shared" si="9"/>
        <v>0</v>
      </c>
      <c r="H57" s="201">
        <f t="shared" si="9"/>
        <v>0</v>
      </c>
      <c r="I57" s="201">
        <f t="shared" si="9"/>
        <v>0</v>
      </c>
      <c r="J57" s="201">
        <f t="shared" si="9"/>
        <v>0</v>
      </c>
      <c r="K57" s="201">
        <f t="shared" si="9"/>
        <v>0</v>
      </c>
      <c r="L57" s="117">
        <f>L60</f>
        <v>0</v>
      </c>
      <c r="M57" s="13"/>
      <c r="N57" s="13"/>
    </row>
    <row r="58" spans="1:14" s="14" customFormat="1" ht="28.5">
      <c r="A58" s="176" t="s">
        <v>207</v>
      </c>
      <c r="B58" s="167">
        <v>2610</v>
      </c>
      <c r="C58" s="167">
        <v>280</v>
      </c>
      <c r="D58" s="196">
        <v>0</v>
      </c>
      <c r="E58" s="196">
        <v>0</v>
      </c>
      <c r="F58" s="196">
        <v>0</v>
      </c>
      <c r="G58" s="196">
        <v>0</v>
      </c>
      <c r="H58" s="196">
        <v>0</v>
      </c>
      <c r="I58" s="196">
        <v>0</v>
      </c>
      <c r="J58" s="196">
        <v>0</v>
      </c>
      <c r="K58" s="196">
        <v>0</v>
      </c>
      <c r="L58" s="116">
        <v>0</v>
      </c>
      <c r="M58" s="13"/>
      <c r="N58" s="13"/>
    </row>
    <row r="59" spans="1:14" s="14" customFormat="1" ht="28.5">
      <c r="A59" s="176" t="s">
        <v>55</v>
      </c>
      <c r="B59" s="167">
        <v>2620</v>
      </c>
      <c r="C59" s="167">
        <v>290</v>
      </c>
      <c r="D59" s="196">
        <v>0</v>
      </c>
      <c r="E59" s="196">
        <v>0</v>
      </c>
      <c r="F59" s="196">
        <v>0</v>
      </c>
      <c r="G59" s="196">
        <v>0</v>
      </c>
      <c r="H59" s="196">
        <v>0</v>
      </c>
      <c r="I59" s="196">
        <v>0</v>
      </c>
      <c r="J59" s="196">
        <v>0</v>
      </c>
      <c r="K59" s="196">
        <v>0</v>
      </c>
      <c r="L59" s="116">
        <v>0</v>
      </c>
      <c r="M59" s="13"/>
      <c r="N59" s="13"/>
    </row>
    <row r="60" spans="1:14" s="14" customFormat="1" ht="28.5" customHeight="1">
      <c r="A60" s="176" t="s">
        <v>196</v>
      </c>
      <c r="B60" s="167">
        <v>2630</v>
      </c>
      <c r="C60" s="167">
        <v>300</v>
      </c>
      <c r="D60" s="192">
        <v>0</v>
      </c>
      <c r="E60" s="192">
        <v>0</v>
      </c>
      <c r="F60" s="192">
        <v>0</v>
      </c>
      <c r="G60" s="192">
        <v>0</v>
      </c>
      <c r="H60" s="192">
        <v>0</v>
      </c>
      <c r="I60" s="192">
        <v>0</v>
      </c>
      <c r="J60" s="192">
        <v>0</v>
      </c>
      <c r="K60" s="192">
        <v>0</v>
      </c>
      <c r="L60" s="115">
        <f>SUM(L61:L64)</f>
        <v>0</v>
      </c>
      <c r="M60" s="13"/>
      <c r="N60" s="13"/>
    </row>
    <row r="61" spans="1:14" ht="15.75" customHeight="1">
      <c r="A61" s="169" t="s">
        <v>197</v>
      </c>
      <c r="B61" s="165">
        <v>2700</v>
      </c>
      <c r="C61" s="165">
        <v>310</v>
      </c>
      <c r="D61" s="201">
        <f>D62+D63+D64</f>
        <v>0</v>
      </c>
      <c r="E61" s="201">
        <f aca="true" t="shared" si="10" ref="E61:K61">E62+E63+E64</f>
        <v>0</v>
      </c>
      <c r="F61" s="201">
        <f t="shared" si="10"/>
        <v>0</v>
      </c>
      <c r="G61" s="201">
        <f t="shared" si="10"/>
        <v>0</v>
      </c>
      <c r="H61" s="201">
        <f t="shared" si="10"/>
        <v>0</v>
      </c>
      <c r="I61" s="201">
        <f t="shared" si="10"/>
        <v>0</v>
      </c>
      <c r="J61" s="201">
        <f t="shared" si="10"/>
        <v>0</v>
      </c>
      <c r="K61" s="201">
        <f t="shared" si="10"/>
        <v>0</v>
      </c>
      <c r="L61" s="116">
        <v>0</v>
      </c>
      <c r="M61" s="5"/>
      <c r="N61" s="5"/>
    </row>
    <row r="62" spans="1:14" ht="15.75" customHeight="1">
      <c r="A62" s="172" t="s">
        <v>43</v>
      </c>
      <c r="B62" s="167">
        <v>2710</v>
      </c>
      <c r="C62" s="167">
        <v>320</v>
      </c>
      <c r="D62" s="196"/>
      <c r="E62" s="196"/>
      <c r="F62" s="196"/>
      <c r="G62" s="196"/>
      <c r="H62" s="196">
        <v>0</v>
      </c>
      <c r="I62" s="196"/>
      <c r="J62" s="196"/>
      <c r="K62" s="196"/>
      <c r="L62" s="116"/>
      <c r="M62" s="5"/>
      <c r="N62" s="5"/>
    </row>
    <row r="63" spans="1:14" ht="16.5" customHeight="1">
      <c r="A63" s="172" t="s">
        <v>73</v>
      </c>
      <c r="B63" s="167">
        <v>2720</v>
      </c>
      <c r="C63" s="167">
        <v>330</v>
      </c>
      <c r="D63" s="196">
        <v>0</v>
      </c>
      <c r="E63" s="196">
        <v>0</v>
      </c>
      <c r="F63" s="196">
        <v>0</v>
      </c>
      <c r="G63" s="196">
        <v>0</v>
      </c>
      <c r="H63" s="196">
        <v>0</v>
      </c>
      <c r="I63" s="196">
        <f>'[1]II  квартал'!D67</f>
        <v>0</v>
      </c>
      <c r="J63" s="196">
        <f>'[1]II  квартал'!E67</f>
        <v>0</v>
      </c>
      <c r="K63" s="196">
        <v>0</v>
      </c>
      <c r="L63" s="116">
        <v>0</v>
      </c>
      <c r="M63" s="5"/>
      <c r="N63" s="5"/>
    </row>
    <row r="64" spans="1:14" ht="19.5" customHeight="1">
      <c r="A64" s="172" t="s">
        <v>198</v>
      </c>
      <c r="B64" s="167">
        <v>2730</v>
      </c>
      <c r="C64" s="167">
        <v>340</v>
      </c>
      <c r="D64" s="196">
        <v>0</v>
      </c>
      <c r="E64" s="196"/>
      <c r="F64" s="196">
        <v>0</v>
      </c>
      <c r="G64" s="196">
        <v>0</v>
      </c>
      <c r="H64" s="196">
        <v>0</v>
      </c>
      <c r="I64" s="196">
        <f>'[1]II  квартал'!D68</f>
        <v>0</v>
      </c>
      <c r="J64" s="196">
        <f>'[1]II  квартал'!E68</f>
        <v>0</v>
      </c>
      <c r="K64" s="197">
        <f>H64-I64</f>
        <v>0</v>
      </c>
      <c r="L64" s="116">
        <v>0</v>
      </c>
      <c r="M64" s="5"/>
      <c r="N64" s="5"/>
    </row>
    <row r="65" spans="1:14" s="14" customFormat="1" ht="17.25" customHeight="1">
      <c r="A65" s="169" t="s">
        <v>199</v>
      </c>
      <c r="B65" s="165">
        <v>2800</v>
      </c>
      <c r="C65" s="165">
        <v>350</v>
      </c>
      <c r="D65" s="201">
        <v>171900</v>
      </c>
      <c r="E65" s="201">
        <v>0</v>
      </c>
      <c r="F65" s="201">
        <v>0</v>
      </c>
      <c r="G65" s="201">
        <v>0</v>
      </c>
      <c r="H65" s="201">
        <v>104.71</v>
      </c>
      <c r="I65" s="201">
        <f>'[1]II  квартал'!D70</f>
        <v>104.71</v>
      </c>
      <c r="J65" s="201">
        <f>'[1]II  квартал'!E70</f>
        <v>104.71</v>
      </c>
      <c r="K65" s="282">
        <f>H65-I65</f>
        <v>0</v>
      </c>
      <c r="L65" s="116">
        <v>0</v>
      </c>
      <c r="M65" s="13"/>
      <c r="N65" s="13"/>
    </row>
    <row r="66" spans="1:14" s="1" customFormat="1" ht="15" customHeight="1">
      <c r="A66" s="178" t="s">
        <v>46</v>
      </c>
      <c r="B66" s="46">
        <v>3000</v>
      </c>
      <c r="C66" s="46">
        <v>360</v>
      </c>
      <c r="D66" s="202">
        <f>D67+D90</f>
        <v>0</v>
      </c>
      <c r="E66" s="202">
        <f aca="true" t="shared" si="11" ref="E66:K66">E67+E90</f>
        <v>0</v>
      </c>
      <c r="F66" s="202">
        <f t="shared" si="11"/>
        <v>0</v>
      </c>
      <c r="G66" s="202">
        <f t="shared" si="11"/>
        <v>0</v>
      </c>
      <c r="H66" s="202">
        <f t="shared" si="11"/>
        <v>0</v>
      </c>
      <c r="I66" s="202">
        <f t="shared" si="11"/>
        <v>0</v>
      </c>
      <c r="J66" s="202">
        <f t="shared" si="11"/>
        <v>0</v>
      </c>
      <c r="K66" s="202">
        <f t="shared" si="11"/>
        <v>0</v>
      </c>
      <c r="L66" s="118">
        <f>SUM(L67,L79,L80)</f>
        <v>0</v>
      </c>
      <c r="M66" s="18"/>
      <c r="N66" s="18"/>
    </row>
    <row r="67" spans="1:14" s="1" customFormat="1" ht="14.25" customHeight="1">
      <c r="A67" s="105" t="s">
        <v>47</v>
      </c>
      <c r="B67" s="46">
        <v>3100</v>
      </c>
      <c r="C67" s="46">
        <v>370</v>
      </c>
      <c r="D67" s="202">
        <f>D68+D69+D74+D78+D88+D89</f>
        <v>0</v>
      </c>
      <c r="E67" s="202">
        <f aca="true" t="shared" si="12" ref="E67:K67">E68+E69+E74+E78+E88+E89</f>
        <v>0</v>
      </c>
      <c r="F67" s="202">
        <f t="shared" si="12"/>
        <v>0</v>
      </c>
      <c r="G67" s="202">
        <f t="shared" si="12"/>
        <v>0</v>
      </c>
      <c r="H67" s="202">
        <f t="shared" si="12"/>
        <v>0</v>
      </c>
      <c r="I67" s="202">
        <f t="shared" si="12"/>
        <v>0</v>
      </c>
      <c r="J67" s="202">
        <f t="shared" si="12"/>
        <v>0</v>
      </c>
      <c r="K67" s="202">
        <f t="shared" si="12"/>
        <v>0</v>
      </c>
      <c r="L67" s="118">
        <f>SUM(L68:L69,L74)</f>
        <v>0</v>
      </c>
      <c r="M67" s="18"/>
      <c r="N67" s="18"/>
    </row>
    <row r="68" spans="1:14" s="14" customFormat="1" ht="27.75" customHeight="1">
      <c r="A68" s="176" t="s">
        <v>48</v>
      </c>
      <c r="B68" s="167">
        <v>3110</v>
      </c>
      <c r="C68" s="167">
        <v>380</v>
      </c>
      <c r="D68" s="196">
        <v>0</v>
      </c>
      <c r="E68" s="196"/>
      <c r="F68" s="196">
        <v>0</v>
      </c>
      <c r="G68" s="196">
        <v>0</v>
      </c>
      <c r="H68" s="196">
        <v>0</v>
      </c>
      <c r="I68" s="196">
        <f>'[1]II  квартал'!$D$76</f>
        <v>0</v>
      </c>
      <c r="J68" s="196">
        <v>0</v>
      </c>
      <c r="K68" s="196">
        <f>H68-I68</f>
        <v>0</v>
      </c>
      <c r="L68" s="111">
        <v>0</v>
      </c>
      <c r="M68" s="13"/>
      <c r="N68" s="13"/>
    </row>
    <row r="69" spans="1:14" s="14" customFormat="1" ht="15.75" customHeight="1">
      <c r="A69" s="172" t="s">
        <v>49</v>
      </c>
      <c r="B69" s="167">
        <v>3120</v>
      </c>
      <c r="C69" s="167">
        <v>390</v>
      </c>
      <c r="D69" s="192">
        <f>D70+D72</f>
        <v>0</v>
      </c>
      <c r="E69" s="192">
        <f aca="true" t="shared" si="13" ref="E69:K69">E70+E72</f>
        <v>0</v>
      </c>
      <c r="F69" s="192">
        <f t="shared" si="13"/>
        <v>0</v>
      </c>
      <c r="G69" s="192">
        <f t="shared" si="13"/>
        <v>0</v>
      </c>
      <c r="H69" s="192">
        <f t="shared" si="13"/>
        <v>0</v>
      </c>
      <c r="I69" s="192">
        <f t="shared" si="13"/>
        <v>0</v>
      </c>
      <c r="J69" s="192">
        <f t="shared" si="13"/>
        <v>0</v>
      </c>
      <c r="K69" s="192">
        <f t="shared" si="13"/>
        <v>0</v>
      </c>
      <c r="L69" s="119">
        <f>SUM(L70:L72)</f>
        <v>0</v>
      </c>
      <c r="M69" s="13"/>
      <c r="N69" s="13"/>
    </row>
    <row r="70" spans="1:14" ht="14.25" customHeight="1">
      <c r="A70" s="177" t="s">
        <v>200</v>
      </c>
      <c r="B70" s="174">
        <v>3121</v>
      </c>
      <c r="C70" s="174">
        <v>400</v>
      </c>
      <c r="D70" s="200">
        <v>0</v>
      </c>
      <c r="E70" s="200">
        <v>0</v>
      </c>
      <c r="F70" s="200">
        <v>0</v>
      </c>
      <c r="G70" s="200">
        <v>0</v>
      </c>
      <c r="H70" s="200">
        <v>0</v>
      </c>
      <c r="I70" s="200">
        <v>0</v>
      </c>
      <c r="J70" s="200">
        <v>0</v>
      </c>
      <c r="K70" s="200">
        <v>0</v>
      </c>
      <c r="L70" s="111">
        <v>0</v>
      </c>
      <c r="M70" s="5"/>
      <c r="N70" s="5"/>
    </row>
    <row r="71" spans="1:14" ht="16.5" customHeight="1" hidden="1">
      <c r="A71" s="173" t="s">
        <v>56</v>
      </c>
      <c r="B71" s="174">
        <v>2122</v>
      </c>
      <c r="C71" s="174"/>
      <c r="D71" s="200">
        <v>0</v>
      </c>
      <c r="E71" s="200">
        <v>0</v>
      </c>
      <c r="F71" s="200">
        <v>0</v>
      </c>
      <c r="G71" s="200">
        <v>0</v>
      </c>
      <c r="H71" s="200">
        <v>0</v>
      </c>
      <c r="I71" s="200">
        <v>0</v>
      </c>
      <c r="J71" s="200">
        <v>0</v>
      </c>
      <c r="K71" s="200">
        <v>0</v>
      </c>
      <c r="L71" s="111">
        <v>0</v>
      </c>
      <c r="M71" s="5"/>
      <c r="N71" s="5"/>
    </row>
    <row r="72" spans="1:14" ht="15" customHeight="1">
      <c r="A72" s="179" t="s">
        <v>201</v>
      </c>
      <c r="B72" s="174">
        <v>3122</v>
      </c>
      <c r="C72" s="174">
        <v>410</v>
      </c>
      <c r="D72" s="200">
        <v>0</v>
      </c>
      <c r="E72" s="200">
        <v>0</v>
      </c>
      <c r="F72" s="200">
        <v>0</v>
      </c>
      <c r="G72" s="200">
        <v>0</v>
      </c>
      <c r="H72" s="200">
        <v>0</v>
      </c>
      <c r="I72" s="200">
        <v>0</v>
      </c>
      <c r="J72" s="200">
        <v>0</v>
      </c>
      <c r="K72" s="200">
        <v>0</v>
      </c>
      <c r="L72" s="111">
        <v>0</v>
      </c>
      <c r="M72" s="5"/>
      <c r="N72" s="5"/>
    </row>
    <row r="73" spans="1:14" ht="15" customHeight="1" hidden="1" thickTop="1">
      <c r="A73" s="88">
        <v>1</v>
      </c>
      <c r="B73" s="89">
        <v>2</v>
      </c>
      <c r="C73" s="89"/>
      <c r="D73" s="198">
        <v>4</v>
      </c>
      <c r="E73" s="198">
        <v>4</v>
      </c>
      <c r="F73" s="198">
        <v>4</v>
      </c>
      <c r="G73" s="198">
        <v>4</v>
      </c>
      <c r="H73" s="198">
        <v>4</v>
      </c>
      <c r="I73" s="198">
        <v>4</v>
      </c>
      <c r="J73" s="198">
        <v>4</v>
      </c>
      <c r="K73" s="198">
        <v>4</v>
      </c>
      <c r="L73" s="110">
        <v>10</v>
      </c>
      <c r="M73" s="5"/>
      <c r="N73" s="5"/>
    </row>
    <row r="74" spans="1:14" s="14" customFormat="1" ht="15">
      <c r="A74" s="180" t="s">
        <v>146</v>
      </c>
      <c r="B74" s="167">
        <v>3130</v>
      </c>
      <c r="C74" s="167">
        <v>420</v>
      </c>
      <c r="D74" s="192">
        <f>D75+D77</f>
        <v>0</v>
      </c>
      <c r="E74" s="192">
        <f aca="true" t="shared" si="14" ref="E74:K74">E75+E77</f>
        <v>0</v>
      </c>
      <c r="F74" s="192">
        <f t="shared" si="14"/>
        <v>0</v>
      </c>
      <c r="G74" s="192">
        <f t="shared" si="14"/>
        <v>0</v>
      </c>
      <c r="H74" s="192">
        <f t="shared" si="14"/>
        <v>0</v>
      </c>
      <c r="I74" s="192">
        <f t="shared" si="14"/>
        <v>0</v>
      </c>
      <c r="J74" s="192">
        <f t="shared" si="14"/>
        <v>0</v>
      </c>
      <c r="K74" s="192">
        <f t="shared" si="14"/>
        <v>0</v>
      </c>
      <c r="L74" s="115">
        <f>SUM(L75:L78)</f>
        <v>0</v>
      </c>
      <c r="M74" s="13"/>
      <c r="N74" s="13"/>
    </row>
    <row r="75" spans="1:14" ht="18.75" customHeight="1">
      <c r="A75" s="95" t="s">
        <v>202</v>
      </c>
      <c r="B75" s="39">
        <v>3131</v>
      </c>
      <c r="C75" s="39">
        <v>430</v>
      </c>
      <c r="D75" s="200">
        <v>0</v>
      </c>
      <c r="E75" s="200">
        <v>0</v>
      </c>
      <c r="F75" s="200">
        <v>0</v>
      </c>
      <c r="G75" s="200">
        <v>0</v>
      </c>
      <c r="H75" s="200">
        <v>0</v>
      </c>
      <c r="I75" s="200">
        <v>0</v>
      </c>
      <c r="J75" s="200">
        <v>0</v>
      </c>
      <c r="K75" s="200">
        <v>0</v>
      </c>
      <c r="L75" s="111">
        <v>0</v>
      </c>
      <c r="M75" s="5"/>
      <c r="N75" s="5"/>
    </row>
    <row r="76" spans="1:14" ht="15" hidden="1">
      <c r="A76" s="95" t="s">
        <v>147</v>
      </c>
      <c r="B76" s="39">
        <v>2132</v>
      </c>
      <c r="C76" s="39"/>
      <c r="D76" s="200">
        <v>0</v>
      </c>
      <c r="E76" s="200">
        <v>0</v>
      </c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111">
        <v>0</v>
      </c>
      <c r="M76" s="5"/>
      <c r="N76" s="5"/>
    </row>
    <row r="77" spans="1:14" ht="15" customHeight="1">
      <c r="A77" s="95" t="s">
        <v>148</v>
      </c>
      <c r="B77" s="39">
        <v>3132</v>
      </c>
      <c r="C77" s="39">
        <v>440</v>
      </c>
      <c r="D77" s="200">
        <v>0</v>
      </c>
      <c r="E77" s="200"/>
      <c r="F77" s="200">
        <v>0</v>
      </c>
      <c r="G77" s="200">
        <v>0</v>
      </c>
      <c r="H77" s="200">
        <v>0</v>
      </c>
      <c r="I77" s="200">
        <f>'[1]II  квартал'!$D$88</f>
        <v>0</v>
      </c>
      <c r="J77" s="200"/>
      <c r="K77" s="271">
        <f>H77-I77</f>
        <v>0</v>
      </c>
      <c r="L77" s="116">
        <v>0</v>
      </c>
      <c r="M77" s="5"/>
      <c r="N77" s="5"/>
    </row>
    <row r="78" spans="1:14" ht="14.25" customHeight="1">
      <c r="A78" s="180" t="s">
        <v>101</v>
      </c>
      <c r="B78" s="167">
        <v>3140</v>
      </c>
      <c r="C78" s="167">
        <v>450</v>
      </c>
      <c r="D78" s="196">
        <f>D79+D81+D87</f>
        <v>0</v>
      </c>
      <c r="E78" s="196">
        <f aca="true" t="shared" si="15" ref="E78:K78">E79+E81+E87</f>
        <v>0</v>
      </c>
      <c r="F78" s="196">
        <f t="shared" si="15"/>
        <v>0</v>
      </c>
      <c r="G78" s="196">
        <f t="shared" si="15"/>
        <v>0</v>
      </c>
      <c r="H78" s="196">
        <f t="shared" si="15"/>
        <v>0</v>
      </c>
      <c r="I78" s="196">
        <f t="shared" si="15"/>
        <v>0</v>
      </c>
      <c r="J78" s="196">
        <f t="shared" si="15"/>
        <v>0</v>
      </c>
      <c r="K78" s="196">
        <f t="shared" si="15"/>
        <v>0</v>
      </c>
      <c r="L78" s="111">
        <v>0</v>
      </c>
      <c r="M78" s="5"/>
      <c r="N78" s="5"/>
    </row>
    <row r="79" spans="1:14" ht="15" customHeight="1">
      <c r="A79" s="95" t="s">
        <v>203</v>
      </c>
      <c r="B79" s="39">
        <v>3141</v>
      </c>
      <c r="C79" s="39">
        <v>460</v>
      </c>
      <c r="D79" s="200">
        <v>0</v>
      </c>
      <c r="E79" s="200">
        <v>0</v>
      </c>
      <c r="F79" s="200">
        <v>0</v>
      </c>
      <c r="G79" s="200">
        <v>0</v>
      </c>
      <c r="H79" s="200">
        <v>0</v>
      </c>
      <c r="I79" s="200">
        <v>0</v>
      </c>
      <c r="J79" s="200">
        <v>0</v>
      </c>
      <c r="K79" s="200">
        <v>0</v>
      </c>
      <c r="L79" s="111">
        <v>0</v>
      </c>
      <c r="M79" s="5"/>
      <c r="N79" s="5"/>
    </row>
    <row r="80" spans="1:14" ht="14.25" customHeight="1" hidden="1">
      <c r="A80" s="92" t="s">
        <v>103</v>
      </c>
      <c r="B80" s="39">
        <v>2142</v>
      </c>
      <c r="C80" s="39"/>
      <c r="D80" s="200">
        <v>0</v>
      </c>
      <c r="E80" s="200">
        <v>0</v>
      </c>
      <c r="F80" s="200">
        <v>0</v>
      </c>
      <c r="G80" s="200">
        <v>0</v>
      </c>
      <c r="H80" s="200">
        <v>0</v>
      </c>
      <c r="I80" s="200">
        <v>0</v>
      </c>
      <c r="J80" s="200">
        <v>0</v>
      </c>
      <c r="K80" s="200">
        <v>0</v>
      </c>
      <c r="L80" s="111">
        <v>0</v>
      </c>
      <c r="M80" s="5"/>
      <c r="N80" s="5"/>
    </row>
    <row r="81" spans="1:14" ht="13.5" customHeight="1">
      <c r="A81" s="92" t="s">
        <v>204</v>
      </c>
      <c r="B81" s="39">
        <v>3142</v>
      </c>
      <c r="C81" s="39">
        <v>470</v>
      </c>
      <c r="D81" s="230">
        <v>0</v>
      </c>
      <c r="E81" s="230">
        <v>0</v>
      </c>
      <c r="F81" s="230">
        <v>0</v>
      </c>
      <c r="G81" s="230">
        <v>0</v>
      </c>
      <c r="H81" s="230">
        <v>0</v>
      </c>
      <c r="I81" s="230">
        <v>0</v>
      </c>
      <c r="J81" s="230">
        <v>0</v>
      </c>
      <c r="K81" s="230">
        <v>0</v>
      </c>
      <c r="L81" s="120" t="s">
        <v>80</v>
      </c>
      <c r="M81" s="5"/>
      <c r="N81" s="5"/>
    </row>
    <row r="82" spans="1:14" ht="14.25" hidden="1">
      <c r="A82" s="92"/>
      <c r="B82" s="145"/>
      <c r="C82" s="145"/>
      <c r="D82" s="255"/>
      <c r="E82" s="255"/>
      <c r="F82" s="255"/>
      <c r="G82" s="255"/>
      <c r="H82" s="255"/>
      <c r="I82" s="255"/>
      <c r="J82" s="255"/>
      <c r="K82" s="255"/>
      <c r="L82" s="82"/>
      <c r="M82" s="5"/>
      <c r="N82" s="5"/>
    </row>
    <row r="83" spans="1:12" ht="0.75" customHeight="1" hidden="1">
      <c r="A83" s="92"/>
      <c r="B83" s="145"/>
      <c r="C83" s="145"/>
      <c r="D83" s="255"/>
      <c r="E83" s="255"/>
      <c r="F83" s="255"/>
      <c r="G83" s="255"/>
      <c r="H83" s="255"/>
      <c r="I83" s="255"/>
      <c r="J83" s="255"/>
      <c r="K83" s="255"/>
      <c r="L83" s="82"/>
    </row>
    <row r="84" spans="1:12" ht="7.5" customHeight="1" hidden="1" thickBot="1">
      <c r="A84" s="92"/>
      <c r="B84" s="145"/>
      <c r="C84" s="145"/>
      <c r="D84" s="255"/>
      <c r="E84" s="255"/>
      <c r="F84" s="255"/>
      <c r="G84" s="255"/>
      <c r="H84" s="255"/>
      <c r="I84" s="255"/>
      <c r="J84" s="255"/>
      <c r="K84" s="255"/>
      <c r="L84" s="82"/>
    </row>
    <row r="85" spans="1:12" ht="14.25" hidden="1">
      <c r="A85" s="92"/>
      <c r="B85" s="145"/>
      <c r="C85" s="145"/>
      <c r="D85" s="255"/>
      <c r="E85" s="255"/>
      <c r="F85" s="255"/>
      <c r="G85" s="255"/>
      <c r="H85" s="255"/>
      <c r="I85" s="255"/>
      <c r="J85" s="255"/>
      <c r="K85" s="255"/>
      <c r="L85" s="82"/>
    </row>
    <row r="86" spans="1:14" ht="15" hidden="1" thickTop="1">
      <c r="A86" s="68">
        <v>1</v>
      </c>
      <c r="B86" s="39">
        <v>2</v>
      </c>
      <c r="C86" s="39"/>
      <c r="D86" s="230">
        <v>4</v>
      </c>
      <c r="E86" s="230">
        <v>4</v>
      </c>
      <c r="F86" s="230">
        <v>4</v>
      </c>
      <c r="G86" s="230">
        <v>4</v>
      </c>
      <c r="H86" s="230">
        <v>4</v>
      </c>
      <c r="I86" s="230">
        <v>4</v>
      </c>
      <c r="J86" s="230">
        <v>4</v>
      </c>
      <c r="K86" s="230">
        <v>4</v>
      </c>
      <c r="L86" s="110">
        <v>11</v>
      </c>
      <c r="M86" s="9"/>
      <c r="N86" s="9"/>
    </row>
    <row r="87" spans="1:14" ht="19.5" customHeight="1">
      <c r="A87" s="95" t="s">
        <v>105</v>
      </c>
      <c r="B87" s="39">
        <v>3143</v>
      </c>
      <c r="C87" s="39">
        <v>480</v>
      </c>
      <c r="D87" s="200">
        <v>0</v>
      </c>
      <c r="E87" s="200">
        <v>0</v>
      </c>
      <c r="F87" s="200">
        <v>0</v>
      </c>
      <c r="G87" s="200">
        <v>0</v>
      </c>
      <c r="H87" s="200">
        <v>0</v>
      </c>
      <c r="I87" s="200">
        <v>0</v>
      </c>
      <c r="J87" s="200">
        <v>0</v>
      </c>
      <c r="K87" s="200">
        <v>0</v>
      </c>
      <c r="L87" s="111">
        <v>0</v>
      </c>
      <c r="M87" s="5"/>
      <c r="N87" s="5"/>
    </row>
    <row r="88" spans="1:14" ht="18" customHeight="1">
      <c r="A88" s="180" t="s">
        <v>78</v>
      </c>
      <c r="B88" s="167">
        <v>3150</v>
      </c>
      <c r="C88" s="167">
        <v>490</v>
      </c>
      <c r="D88" s="196">
        <v>0</v>
      </c>
      <c r="E88" s="196">
        <v>0</v>
      </c>
      <c r="F88" s="196"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11">
        <v>0</v>
      </c>
      <c r="M88" s="5"/>
      <c r="N88" s="5"/>
    </row>
    <row r="89" spans="1:14" ht="14.25" customHeight="1">
      <c r="A89" s="180" t="s">
        <v>106</v>
      </c>
      <c r="B89" s="167">
        <v>3160</v>
      </c>
      <c r="C89" s="167">
        <v>500</v>
      </c>
      <c r="D89" s="196">
        <v>0</v>
      </c>
      <c r="E89" s="196">
        <v>0</v>
      </c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11">
        <v>0</v>
      </c>
      <c r="M89" s="5"/>
      <c r="N89" s="5"/>
    </row>
    <row r="90" spans="1:14" ht="15" customHeight="1">
      <c r="A90" s="181" t="s">
        <v>58</v>
      </c>
      <c r="B90" s="165">
        <v>3200</v>
      </c>
      <c r="C90" s="165">
        <v>510</v>
      </c>
      <c r="D90" s="201">
        <v>0</v>
      </c>
      <c r="E90" s="201">
        <v>0</v>
      </c>
      <c r="F90" s="201">
        <v>0</v>
      </c>
      <c r="G90" s="201">
        <v>0</v>
      </c>
      <c r="H90" s="201">
        <v>0</v>
      </c>
      <c r="I90" s="201">
        <v>0</v>
      </c>
      <c r="J90" s="201">
        <v>0</v>
      </c>
      <c r="K90" s="201">
        <v>0</v>
      </c>
      <c r="L90" s="111">
        <v>0</v>
      </c>
      <c r="M90" s="5"/>
      <c r="N90" s="5"/>
    </row>
    <row r="91" spans="1:14" ht="28.5">
      <c r="A91" s="180" t="s">
        <v>107</v>
      </c>
      <c r="B91" s="167">
        <v>3210</v>
      </c>
      <c r="C91" s="167">
        <v>520</v>
      </c>
      <c r="D91" s="196">
        <v>0</v>
      </c>
      <c r="E91" s="196">
        <v>0</v>
      </c>
      <c r="F91" s="196">
        <v>0</v>
      </c>
      <c r="G91" s="196">
        <v>0</v>
      </c>
      <c r="H91" s="196">
        <v>0</v>
      </c>
      <c r="I91" s="196">
        <v>0</v>
      </c>
      <c r="J91" s="196">
        <v>0</v>
      </c>
      <c r="K91" s="196">
        <v>0</v>
      </c>
      <c r="L91" s="111">
        <v>0</v>
      </c>
      <c r="M91" s="5"/>
      <c r="N91" s="5"/>
    </row>
    <row r="92" spans="1:14" s="1" customFormat="1" ht="28.5">
      <c r="A92" s="182" t="s">
        <v>75</v>
      </c>
      <c r="B92" s="167">
        <v>3220</v>
      </c>
      <c r="C92" s="167">
        <v>530</v>
      </c>
      <c r="D92" s="196">
        <v>0</v>
      </c>
      <c r="E92" s="196">
        <v>0</v>
      </c>
      <c r="F92" s="196">
        <v>0</v>
      </c>
      <c r="G92" s="196">
        <v>0</v>
      </c>
      <c r="H92" s="196">
        <v>0</v>
      </c>
      <c r="I92" s="196">
        <v>0</v>
      </c>
      <c r="J92" s="196">
        <v>0</v>
      </c>
      <c r="K92" s="196">
        <v>0</v>
      </c>
      <c r="L92" s="111">
        <v>0</v>
      </c>
      <c r="M92" s="18"/>
      <c r="N92" s="18"/>
    </row>
    <row r="93" spans="1:14" s="1" customFormat="1" ht="31.5" customHeight="1">
      <c r="A93" s="182" t="s">
        <v>205</v>
      </c>
      <c r="B93" s="167">
        <v>3230</v>
      </c>
      <c r="C93" s="167">
        <v>540</v>
      </c>
      <c r="D93" s="196">
        <v>0</v>
      </c>
      <c r="E93" s="196">
        <v>0</v>
      </c>
      <c r="F93" s="196">
        <v>0</v>
      </c>
      <c r="G93" s="196">
        <v>0</v>
      </c>
      <c r="H93" s="196">
        <v>0</v>
      </c>
      <c r="I93" s="196">
        <v>0</v>
      </c>
      <c r="J93" s="196">
        <v>0</v>
      </c>
      <c r="K93" s="196">
        <v>0</v>
      </c>
      <c r="L93" s="118">
        <f>SUM(L94,L113)</f>
        <v>0</v>
      </c>
      <c r="M93" s="18"/>
      <c r="N93" s="18"/>
    </row>
    <row r="94" spans="1:14" s="20" customFormat="1" ht="15">
      <c r="A94" s="182" t="s">
        <v>108</v>
      </c>
      <c r="B94" s="167">
        <v>3240</v>
      </c>
      <c r="C94" s="167">
        <v>550</v>
      </c>
      <c r="D94" s="196">
        <v>0</v>
      </c>
      <c r="E94" s="196">
        <v>0</v>
      </c>
      <c r="F94" s="196">
        <v>0</v>
      </c>
      <c r="G94" s="196">
        <v>0</v>
      </c>
      <c r="H94" s="196">
        <v>0</v>
      </c>
      <c r="I94" s="196">
        <v>0</v>
      </c>
      <c r="J94" s="196">
        <v>0</v>
      </c>
      <c r="K94" s="196">
        <v>0</v>
      </c>
      <c r="L94" s="121">
        <f>SUM(L98,L109)</f>
        <v>0</v>
      </c>
      <c r="M94" s="19"/>
      <c r="N94" s="19"/>
    </row>
    <row r="95" spans="1:14" s="20" customFormat="1" ht="15" hidden="1">
      <c r="A95" s="180" t="s">
        <v>149</v>
      </c>
      <c r="B95" s="167">
        <v>2450</v>
      </c>
      <c r="C95" s="167"/>
      <c r="D95" s="196">
        <v>0</v>
      </c>
      <c r="E95" s="196">
        <v>0</v>
      </c>
      <c r="F95" s="196">
        <v>0</v>
      </c>
      <c r="G95" s="196">
        <v>0</v>
      </c>
      <c r="H95" s="196">
        <v>0</v>
      </c>
      <c r="I95" s="196">
        <v>0</v>
      </c>
      <c r="J95" s="196">
        <v>0</v>
      </c>
      <c r="K95" s="196">
        <v>0</v>
      </c>
      <c r="L95" s="121"/>
      <c r="M95" s="19"/>
      <c r="N95" s="19"/>
    </row>
    <row r="96" spans="1:14" s="20" customFormat="1" ht="15.75" hidden="1">
      <c r="A96" s="183"/>
      <c r="B96" s="46"/>
      <c r="C96" s="46"/>
      <c r="D96" s="205"/>
      <c r="E96" s="205"/>
      <c r="F96" s="205"/>
      <c r="G96" s="205"/>
      <c r="H96" s="205"/>
      <c r="I96" s="205"/>
      <c r="J96" s="205"/>
      <c r="K96" s="205"/>
      <c r="L96" s="121"/>
      <c r="M96" s="19"/>
      <c r="N96" s="19"/>
    </row>
    <row r="97" spans="1:14" s="20" customFormat="1" ht="15.75">
      <c r="A97" s="184" t="s">
        <v>59</v>
      </c>
      <c r="B97" s="46">
        <v>4100</v>
      </c>
      <c r="C97" s="46">
        <v>560</v>
      </c>
      <c r="D97" s="205">
        <v>0</v>
      </c>
      <c r="E97" s="205">
        <v>0</v>
      </c>
      <c r="F97" s="205">
        <v>0</v>
      </c>
      <c r="G97" s="205">
        <v>0</v>
      </c>
      <c r="H97" s="205">
        <v>0</v>
      </c>
      <c r="I97" s="205">
        <v>0</v>
      </c>
      <c r="J97" s="205">
        <v>0</v>
      </c>
      <c r="K97" s="205">
        <v>0</v>
      </c>
      <c r="L97" s="121"/>
      <c r="M97" s="19"/>
      <c r="N97" s="19"/>
    </row>
    <row r="98" spans="1:14" s="14" customFormat="1" ht="15">
      <c r="A98" s="94" t="s">
        <v>60</v>
      </c>
      <c r="B98" s="41">
        <v>4110</v>
      </c>
      <c r="C98" s="41">
        <v>570</v>
      </c>
      <c r="D98" s="206">
        <v>0</v>
      </c>
      <c r="E98" s="206">
        <v>0</v>
      </c>
      <c r="F98" s="206">
        <v>0</v>
      </c>
      <c r="G98" s="206">
        <v>0</v>
      </c>
      <c r="H98" s="206">
        <v>0</v>
      </c>
      <c r="I98" s="206">
        <v>0</v>
      </c>
      <c r="J98" s="206">
        <v>0</v>
      </c>
      <c r="K98" s="206">
        <v>0</v>
      </c>
      <c r="L98" s="122">
        <f>SUM(L99:L101)</f>
        <v>0</v>
      </c>
      <c r="M98" s="13"/>
      <c r="N98" s="13"/>
    </row>
    <row r="99" spans="1:14" ht="28.5">
      <c r="A99" s="95" t="s">
        <v>61</v>
      </c>
      <c r="B99" s="39">
        <v>4111</v>
      </c>
      <c r="C99" s="39">
        <v>580</v>
      </c>
      <c r="D99" s="206">
        <v>0</v>
      </c>
      <c r="E99" s="206">
        <v>0</v>
      </c>
      <c r="F99" s="206">
        <v>0</v>
      </c>
      <c r="G99" s="206">
        <v>0</v>
      </c>
      <c r="H99" s="206">
        <v>0</v>
      </c>
      <c r="I99" s="206">
        <v>0</v>
      </c>
      <c r="J99" s="206">
        <v>0</v>
      </c>
      <c r="K99" s="206">
        <v>0</v>
      </c>
      <c r="L99" s="111">
        <v>0</v>
      </c>
      <c r="M99" s="5"/>
      <c r="N99" s="5"/>
    </row>
    <row r="100" spans="1:14" ht="26.25" customHeight="1">
      <c r="A100" s="95" t="s">
        <v>62</v>
      </c>
      <c r="B100" s="39">
        <v>4112</v>
      </c>
      <c r="C100" s="39">
        <v>590</v>
      </c>
      <c r="D100" s="206">
        <v>0</v>
      </c>
      <c r="E100" s="206">
        <v>0</v>
      </c>
      <c r="F100" s="206">
        <v>0</v>
      </c>
      <c r="G100" s="206">
        <v>0</v>
      </c>
      <c r="H100" s="206">
        <v>0</v>
      </c>
      <c r="I100" s="206">
        <v>0</v>
      </c>
      <c r="J100" s="206">
        <v>0</v>
      </c>
      <c r="K100" s="206">
        <v>0</v>
      </c>
      <c r="L100" s="111">
        <v>0</v>
      </c>
      <c r="M100" s="5"/>
      <c r="N100" s="5"/>
    </row>
    <row r="101" spans="1:14" ht="17.25" customHeight="1">
      <c r="A101" s="95" t="s">
        <v>63</v>
      </c>
      <c r="B101" s="39">
        <v>4113</v>
      </c>
      <c r="C101" s="39">
        <v>600</v>
      </c>
      <c r="D101" s="206">
        <v>0</v>
      </c>
      <c r="E101" s="206">
        <v>0</v>
      </c>
      <c r="F101" s="206">
        <v>0</v>
      </c>
      <c r="G101" s="206">
        <v>0</v>
      </c>
      <c r="H101" s="206">
        <v>0</v>
      </c>
      <c r="I101" s="206">
        <v>0</v>
      </c>
      <c r="J101" s="206">
        <v>0</v>
      </c>
      <c r="K101" s="206">
        <v>0</v>
      </c>
      <c r="L101" s="111">
        <v>0</v>
      </c>
      <c r="M101" s="5"/>
      <c r="N101" s="5"/>
    </row>
    <row r="102" spans="1:14" ht="17.25" customHeight="1" hidden="1">
      <c r="A102" s="180" t="s">
        <v>156</v>
      </c>
      <c r="B102" s="167">
        <v>4120</v>
      </c>
      <c r="C102" s="167"/>
      <c r="D102" s="206">
        <v>0</v>
      </c>
      <c r="E102" s="206">
        <v>0</v>
      </c>
      <c r="F102" s="206">
        <v>0</v>
      </c>
      <c r="G102" s="206">
        <v>0</v>
      </c>
      <c r="H102" s="206">
        <v>0</v>
      </c>
      <c r="I102" s="206">
        <v>0</v>
      </c>
      <c r="J102" s="206">
        <v>0</v>
      </c>
      <c r="K102" s="206">
        <v>0</v>
      </c>
      <c r="L102" s="153"/>
      <c r="M102" s="5"/>
      <c r="N102" s="5"/>
    </row>
    <row r="103" spans="1:14" ht="27" customHeight="1" hidden="1">
      <c r="A103" s="185" t="s">
        <v>64</v>
      </c>
      <c r="B103" s="174">
        <v>4121</v>
      </c>
      <c r="C103" s="174"/>
      <c r="D103" s="206">
        <v>0</v>
      </c>
      <c r="E103" s="206">
        <v>0</v>
      </c>
      <c r="F103" s="206">
        <v>0</v>
      </c>
      <c r="G103" s="206">
        <v>0</v>
      </c>
      <c r="H103" s="206">
        <v>0</v>
      </c>
      <c r="I103" s="206">
        <v>0</v>
      </c>
      <c r="J103" s="206">
        <v>0</v>
      </c>
      <c r="K103" s="206">
        <v>0</v>
      </c>
      <c r="L103" s="153"/>
      <c r="M103" s="5"/>
      <c r="N103" s="5"/>
    </row>
    <row r="104" spans="1:14" ht="27.75" customHeight="1" hidden="1">
      <c r="A104" s="185" t="s">
        <v>157</v>
      </c>
      <c r="B104" s="174">
        <v>4122</v>
      </c>
      <c r="C104" s="174"/>
      <c r="D104" s="206">
        <v>0</v>
      </c>
      <c r="E104" s="206">
        <v>0</v>
      </c>
      <c r="F104" s="206">
        <v>0</v>
      </c>
      <c r="G104" s="206">
        <v>0</v>
      </c>
      <c r="H104" s="206">
        <v>0</v>
      </c>
      <c r="I104" s="206">
        <v>0</v>
      </c>
      <c r="J104" s="206">
        <v>0</v>
      </c>
      <c r="K104" s="206">
        <v>0</v>
      </c>
      <c r="L104" s="153"/>
      <c r="M104" s="5"/>
      <c r="N104" s="5"/>
    </row>
    <row r="105" spans="1:14" ht="18.75" customHeight="1" hidden="1">
      <c r="A105" s="185" t="s">
        <v>66</v>
      </c>
      <c r="B105" s="174">
        <v>4123</v>
      </c>
      <c r="C105" s="174"/>
      <c r="D105" s="206">
        <v>0</v>
      </c>
      <c r="E105" s="206">
        <v>0</v>
      </c>
      <c r="F105" s="206">
        <v>0</v>
      </c>
      <c r="G105" s="206">
        <v>0</v>
      </c>
      <c r="H105" s="206">
        <v>0</v>
      </c>
      <c r="I105" s="206">
        <v>0</v>
      </c>
      <c r="J105" s="206">
        <v>0</v>
      </c>
      <c r="K105" s="206">
        <v>0</v>
      </c>
      <c r="L105" s="153"/>
      <c r="M105" s="5"/>
      <c r="N105" s="5"/>
    </row>
    <row r="106" spans="1:14" ht="18.75" customHeight="1">
      <c r="A106" s="184" t="s">
        <v>67</v>
      </c>
      <c r="B106" s="165">
        <v>4200</v>
      </c>
      <c r="C106" s="165">
        <v>610</v>
      </c>
      <c r="D106" s="201">
        <v>0</v>
      </c>
      <c r="E106" s="201">
        <v>0</v>
      </c>
      <c r="F106" s="201">
        <v>0</v>
      </c>
      <c r="G106" s="201">
        <v>0</v>
      </c>
      <c r="H106" s="201">
        <v>0</v>
      </c>
      <c r="I106" s="201">
        <v>0</v>
      </c>
      <c r="J106" s="201">
        <v>0</v>
      </c>
      <c r="K106" s="201">
        <v>0</v>
      </c>
      <c r="L106" s="153"/>
      <c r="M106" s="5"/>
      <c r="N106" s="5"/>
    </row>
    <row r="107" spans="1:14" ht="17.25" customHeight="1">
      <c r="A107" s="146" t="s">
        <v>68</v>
      </c>
      <c r="B107" s="41">
        <v>4210</v>
      </c>
      <c r="C107" s="41">
        <v>620</v>
      </c>
      <c r="D107" s="203">
        <v>0</v>
      </c>
      <c r="E107" s="203">
        <v>0</v>
      </c>
      <c r="F107" s="203">
        <v>0</v>
      </c>
      <c r="G107" s="203">
        <v>0</v>
      </c>
      <c r="H107" s="203">
        <v>0</v>
      </c>
      <c r="I107" s="203">
        <v>0</v>
      </c>
      <c r="J107" s="203">
        <v>0</v>
      </c>
      <c r="K107" s="203">
        <v>0</v>
      </c>
      <c r="L107" s="153"/>
      <c r="M107" s="5"/>
      <c r="N107" s="5"/>
    </row>
    <row r="108" spans="1:14" ht="17.25" customHeight="1" hidden="1">
      <c r="A108" s="186" t="s">
        <v>69</v>
      </c>
      <c r="B108" s="41">
        <v>4220</v>
      </c>
      <c r="C108" s="41"/>
      <c r="D108" s="203">
        <v>0</v>
      </c>
      <c r="E108" s="203">
        <v>0</v>
      </c>
      <c r="F108" s="203">
        <v>0</v>
      </c>
      <c r="G108" s="203">
        <v>0</v>
      </c>
      <c r="H108" s="203">
        <v>0</v>
      </c>
      <c r="I108" s="203">
        <v>0</v>
      </c>
      <c r="J108" s="203">
        <v>0</v>
      </c>
      <c r="K108" s="203">
        <v>0</v>
      </c>
      <c r="L108" s="160" t="s">
        <v>175</v>
      </c>
      <c r="M108" s="5"/>
      <c r="N108" s="5"/>
    </row>
    <row r="109" spans="1:14" s="14" customFormat="1" ht="17.25" customHeight="1" thickBot="1">
      <c r="A109" s="241" t="s">
        <v>79</v>
      </c>
      <c r="B109" s="174">
        <v>5000</v>
      </c>
      <c r="C109" s="174">
        <v>630</v>
      </c>
      <c r="D109" s="231" t="s">
        <v>154</v>
      </c>
      <c r="E109" s="231">
        <v>570768</v>
      </c>
      <c r="F109" s="231">
        <v>616207</v>
      </c>
      <c r="G109" s="231" t="s">
        <v>154</v>
      </c>
      <c r="H109" s="231" t="s">
        <v>154</v>
      </c>
      <c r="I109" s="231" t="s">
        <v>154</v>
      </c>
      <c r="J109" s="231" t="s">
        <v>154</v>
      </c>
      <c r="K109" s="231" t="s">
        <v>154</v>
      </c>
      <c r="L109" s="123">
        <f>SUM(L110:L112)</f>
        <v>0</v>
      </c>
      <c r="M109" s="13"/>
      <c r="N109" s="13"/>
    </row>
    <row r="110" spans="1:14" ht="24" customHeight="1" hidden="1">
      <c r="A110" s="91" t="s">
        <v>64</v>
      </c>
      <c r="B110" s="142">
        <v>4121</v>
      </c>
      <c r="C110" s="142">
        <v>650</v>
      </c>
      <c r="D110" s="140"/>
      <c r="E110" s="140"/>
      <c r="F110" s="140"/>
      <c r="G110" s="140"/>
      <c r="H110" s="140"/>
      <c r="I110" s="140"/>
      <c r="J110" s="140"/>
      <c r="K110" s="140"/>
      <c r="L110" s="10"/>
      <c r="M110" s="5"/>
      <c r="N110" s="5"/>
    </row>
    <row r="111" spans="1:14" ht="24.75" customHeight="1" hidden="1">
      <c r="A111" s="32" t="s">
        <v>65</v>
      </c>
      <c r="B111" s="141">
        <v>4122</v>
      </c>
      <c r="C111" s="141">
        <v>660</v>
      </c>
      <c r="D111" s="138"/>
      <c r="E111" s="138"/>
      <c r="F111" s="138"/>
      <c r="G111" s="138"/>
      <c r="H111" s="138"/>
      <c r="I111" s="138"/>
      <c r="J111" s="138"/>
      <c r="K111" s="138"/>
      <c r="L111" s="10"/>
      <c r="M111" s="5"/>
      <c r="N111" s="5"/>
    </row>
    <row r="112" spans="1:14" ht="14.25" customHeight="1" hidden="1">
      <c r="A112" s="30" t="s">
        <v>66</v>
      </c>
      <c r="B112" s="141">
        <v>4123</v>
      </c>
      <c r="C112" s="141">
        <v>670</v>
      </c>
      <c r="D112" s="138"/>
      <c r="E112" s="138"/>
      <c r="F112" s="138"/>
      <c r="G112" s="138"/>
      <c r="H112" s="138"/>
      <c r="I112" s="138"/>
      <c r="J112" s="138"/>
      <c r="K112" s="138"/>
      <c r="L112" s="10"/>
      <c r="M112" s="5"/>
      <c r="N112" s="5"/>
    </row>
    <row r="113" spans="1:14" s="1" customFormat="1" ht="9.75" customHeight="1" hidden="1">
      <c r="A113" s="34" t="s">
        <v>67</v>
      </c>
      <c r="B113" s="25">
        <v>4200</v>
      </c>
      <c r="C113" s="25">
        <v>680</v>
      </c>
      <c r="D113" s="139">
        <f aca="true" t="shared" si="16" ref="D113:K113">SUM(D114:D115)</f>
        <v>0</v>
      </c>
      <c r="E113" s="139">
        <f t="shared" si="16"/>
        <v>0</v>
      </c>
      <c r="F113" s="139">
        <f t="shared" si="16"/>
        <v>0</v>
      </c>
      <c r="G113" s="139">
        <f t="shared" si="16"/>
        <v>0</v>
      </c>
      <c r="H113" s="139">
        <f t="shared" si="16"/>
        <v>0</v>
      </c>
      <c r="I113" s="139">
        <f t="shared" si="16"/>
        <v>0</v>
      </c>
      <c r="J113" s="139">
        <f t="shared" si="16"/>
        <v>0</v>
      </c>
      <c r="K113" s="139">
        <f t="shared" si="16"/>
        <v>0</v>
      </c>
      <c r="L113" s="17"/>
      <c r="M113" s="18"/>
      <c r="N113" s="18"/>
    </row>
    <row r="114" spans="1:14" s="14" customFormat="1" ht="0.75" customHeight="1" hidden="1">
      <c r="A114" s="147" t="s">
        <v>68</v>
      </c>
      <c r="B114" s="41">
        <v>4220</v>
      </c>
      <c r="C114" s="41">
        <v>670</v>
      </c>
      <c r="D114" s="143">
        <v>0</v>
      </c>
      <c r="E114" s="143"/>
      <c r="F114" s="143">
        <v>0</v>
      </c>
      <c r="G114" s="143">
        <v>0</v>
      </c>
      <c r="H114" s="143">
        <v>0</v>
      </c>
      <c r="I114" s="143">
        <v>0</v>
      </c>
      <c r="J114" s="143">
        <v>0</v>
      </c>
      <c r="K114" s="143">
        <v>0</v>
      </c>
      <c r="L114" s="12"/>
      <c r="M114" s="13"/>
      <c r="N114" s="13"/>
    </row>
    <row r="115" spans="1:14" s="14" customFormat="1" ht="16.5" customHeight="1" hidden="1">
      <c r="A115" s="147" t="s">
        <v>69</v>
      </c>
      <c r="B115" s="41">
        <v>4230</v>
      </c>
      <c r="C115" s="41">
        <v>680</v>
      </c>
      <c r="D115" s="143">
        <v>0</v>
      </c>
      <c r="E115" s="143"/>
      <c r="F115" s="143">
        <v>0</v>
      </c>
      <c r="G115" s="143">
        <v>0</v>
      </c>
      <c r="H115" s="143">
        <v>0</v>
      </c>
      <c r="I115" s="143">
        <v>0</v>
      </c>
      <c r="J115" s="143">
        <v>0</v>
      </c>
      <c r="K115" s="143">
        <v>0</v>
      </c>
      <c r="L115" s="12"/>
      <c r="M115" s="13"/>
      <c r="N115" s="13"/>
    </row>
    <row r="116" spans="1:14" s="24" customFormat="1" ht="15.75" customHeight="1" hidden="1" thickBot="1">
      <c r="A116" s="242" t="s">
        <v>79</v>
      </c>
      <c r="B116" s="243">
        <v>5000</v>
      </c>
      <c r="C116" s="243">
        <v>690</v>
      </c>
      <c r="D116" s="244">
        <v>0</v>
      </c>
      <c r="E116" s="244"/>
      <c r="F116" s="244">
        <v>1200306</v>
      </c>
      <c r="G116" s="244">
        <v>0</v>
      </c>
      <c r="H116" s="244">
        <v>0</v>
      </c>
      <c r="I116" s="244">
        <v>0</v>
      </c>
      <c r="J116" s="244">
        <v>0</v>
      </c>
      <c r="K116" s="244">
        <v>0</v>
      </c>
      <c r="L116" s="27"/>
      <c r="M116" s="28"/>
      <c r="N116" s="28"/>
    </row>
    <row r="117" spans="1:11" ht="15" customHeight="1">
      <c r="A117" s="145" t="s">
        <v>150</v>
      </c>
      <c r="B117" s="39">
        <v>9000</v>
      </c>
      <c r="C117" s="246">
        <v>640</v>
      </c>
      <c r="D117" s="245"/>
      <c r="E117" s="245"/>
      <c r="F117" s="51"/>
      <c r="G117" s="245"/>
      <c r="H117" s="245"/>
      <c r="I117" s="245"/>
      <c r="J117" s="245"/>
      <c r="K117" s="245"/>
    </row>
    <row r="118" spans="1:11" ht="12.75" hidden="1">
      <c r="A118" s="144"/>
      <c r="B118" s="37"/>
      <c r="C118" s="37"/>
      <c r="D118" s="37"/>
      <c r="E118" s="37"/>
      <c r="F118" s="37"/>
      <c r="G118" s="37"/>
      <c r="H118" s="37"/>
      <c r="I118" s="37"/>
      <c r="J118" s="37"/>
      <c r="K118" s="37"/>
    </row>
    <row r="119" spans="1:11" ht="12.75">
      <c r="A119" s="144"/>
      <c r="B119" s="37"/>
      <c r="C119" s="37"/>
      <c r="D119" s="37"/>
      <c r="E119" s="37"/>
      <c r="F119" s="37"/>
      <c r="G119" s="37"/>
      <c r="H119" s="37"/>
      <c r="I119" s="37"/>
      <c r="J119" s="37"/>
      <c r="K119" s="37"/>
    </row>
    <row r="120" spans="1:11" ht="12.75">
      <c r="A120" s="190" t="s">
        <v>168</v>
      </c>
      <c r="B120" s="37"/>
      <c r="C120" s="37"/>
      <c r="D120" s="37"/>
      <c r="E120" s="37"/>
      <c r="F120" s="37"/>
      <c r="G120" s="37"/>
      <c r="H120" s="37"/>
      <c r="I120" s="37"/>
      <c r="J120" s="37"/>
      <c r="K120" s="37"/>
    </row>
    <row r="123" spans="1:9" ht="15.75">
      <c r="A123" s="47" t="s">
        <v>183</v>
      </c>
      <c r="B123" s="108"/>
      <c r="C123" s="108"/>
      <c r="D123" s="49"/>
      <c r="E123" s="49"/>
      <c r="F123" s="49"/>
      <c r="G123" s="108"/>
      <c r="H123" s="108" t="s">
        <v>151</v>
      </c>
      <c r="I123" s="108"/>
    </row>
    <row r="124" spans="1:13" ht="12.75" customHeight="1">
      <c r="A124" s="49"/>
      <c r="B124" s="321" t="s">
        <v>71</v>
      </c>
      <c r="C124" s="321"/>
      <c r="D124" s="49"/>
      <c r="E124" s="49"/>
      <c r="F124" s="49"/>
      <c r="G124" s="321" t="s">
        <v>173</v>
      </c>
      <c r="H124" s="321"/>
      <c r="I124" s="321"/>
      <c r="J124" s="322"/>
      <c r="K124" s="322"/>
      <c r="L124" s="322"/>
      <c r="M124" s="322"/>
    </row>
    <row r="125" spans="1:9" ht="15">
      <c r="A125" s="49"/>
      <c r="B125" s="49"/>
      <c r="C125" s="49"/>
      <c r="D125" s="49"/>
      <c r="E125" s="49"/>
      <c r="F125" s="49"/>
      <c r="G125" s="49"/>
      <c r="H125" s="49"/>
      <c r="I125" s="49"/>
    </row>
    <row r="126" spans="1:9" ht="15.75">
      <c r="A126" s="47" t="s">
        <v>121</v>
      </c>
      <c r="B126" s="108"/>
      <c r="C126" s="108"/>
      <c r="D126" s="49"/>
      <c r="E126" s="49"/>
      <c r="F126" s="49"/>
      <c r="G126" s="108"/>
      <c r="H126" s="108" t="s">
        <v>178</v>
      </c>
      <c r="I126" s="108"/>
    </row>
    <row r="127" spans="1:13" ht="15">
      <c r="A127" s="49"/>
      <c r="B127" s="321" t="s">
        <v>71</v>
      </c>
      <c r="C127" s="321"/>
      <c r="D127" s="49"/>
      <c r="E127" s="49"/>
      <c r="F127" s="49"/>
      <c r="G127" s="321" t="s">
        <v>174</v>
      </c>
      <c r="H127" s="321"/>
      <c r="I127" s="321"/>
      <c r="J127" s="322"/>
      <c r="K127" s="322"/>
      <c r="L127" s="322"/>
      <c r="M127" s="322"/>
    </row>
    <row r="129" ht="12.75">
      <c r="A129" t="s">
        <v>279</v>
      </c>
    </row>
    <row r="131" ht="12.75">
      <c r="A131" s="299" t="s">
        <v>259</v>
      </c>
    </row>
  </sheetData>
  <sheetProtection/>
  <mergeCells count="36">
    <mergeCell ref="L22:L23"/>
    <mergeCell ref="B127:C127"/>
    <mergeCell ref="J127:M127"/>
    <mergeCell ref="G124:I124"/>
    <mergeCell ref="G127:I127"/>
    <mergeCell ref="B124:C124"/>
    <mergeCell ref="J124:M124"/>
    <mergeCell ref="J22:J23"/>
    <mergeCell ref="G22:G23"/>
    <mergeCell ref="B22:B23"/>
    <mergeCell ref="A15:I15"/>
    <mergeCell ref="E22:E23"/>
    <mergeCell ref="I1:K1"/>
    <mergeCell ref="K22:K23"/>
    <mergeCell ref="C22:C23"/>
    <mergeCell ref="A11:I11"/>
    <mergeCell ref="B8:H8"/>
    <mergeCell ref="A7:K7"/>
    <mergeCell ref="A12:I12"/>
    <mergeCell ref="A13:I13"/>
    <mergeCell ref="W3:X3"/>
    <mergeCell ref="U4:X5"/>
    <mergeCell ref="M5:P6"/>
    <mergeCell ref="I2:L4"/>
    <mergeCell ref="U3:V3"/>
    <mergeCell ref="A6:K6"/>
    <mergeCell ref="A3:D4"/>
    <mergeCell ref="A17:I17"/>
    <mergeCell ref="D22:D23"/>
    <mergeCell ref="I22:I23"/>
    <mergeCell ref="A16:I16"/>
    <mergeCell ref="A18:D18"/>
    <mergeCell ref="H22:H23"/>
    <mergeCell ref="F22:F23"/>
    <mergeCell ref="A22:A23"/>
    <mergeCell ref="F18:I18"/>
  </mergeCells>
  <printOptions horizontalCentered="1"/>
  <pageMargins left="0.48" right="0.1968503937007874" top="0.7086614173228347" bottom="0.1968503937007874" header="0.45" footer="0.15748031496062992"/>
  <pageSetup fitToHeight="20" horizontalDpi="300" verticalDpi="300" orientation="landscape" paperSize="9" scale="68" r:id="rId1"/>
  <rowBreaks count="2" manualBreakCount="2">
    <brk id="50" max="11" man="1"/>
    <brk id="96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V128"/>
  <sheetViews>
    <sheetView view="pageBreakPreview" zoomScaleSheetLayoutView="100" zoomScalePageLayoutView="0" workbookViewId="0" topLeftCell="A10">
      <selection activeCell="I24" sqref="I24"/>
    </sheetView>
  </sheetViews>
  <sheetFormatPr defaultColWidth="9.00390625" defaultRowHeight="12.75"/>
  <cols>
    <col min="1" max="1" width="55.25390625" style="0" customWidth="1"/>
    <col min="2" max="2" width="15.00390625" style="0" customWidth="1"/>
    <col min="3" max="3" width="7.625" style="0" customWidth="1"/>
    <col min="4" max="4" width="17.25390625" style="0" customWidth="1"/>
    <col min="5" max="5" width="13.375" style="0" hidden="1" customWidth="1"/>
    <col min="6" max="6" width="16.75390625" style="0" customWidth="1"/>
    <col min="7" max="7" width="11.75390625" style="0" customWidth="1"/>
    <col min="8" max="8" width="16.625" style="0" customWidth="1"/>
    <col min="9" max="9" width="17.875" style="0" customWidth="1"/>
    <col min="10" max="10" width="16.375" style="0" customWidth="1"/>
    <col min="11" max="11" width="15.00390625" style="0" customWidth="1"/>
    <col min="12" max="12" width="14.253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2" t="s">
        <v>170</v>
      </c>
      <c r="J1" s="312"/>
      <c r="K1" s="312"/>
      <c r="L1" s="1"/>
      <c r="M1" s="1"/>
    </row>
    <row r="2" spans="7:15" ht="12.75" customHeight="1">
      <c r="G2" s="8"/>
      <c r="H2" s="8"/>
      <c r="I2" s="310" t="s">
        <v>255</v>
      </c>
      <c r="J2" s="310"/>
      <c r="K2" s="310"/>
      <c r="L2" s="310"/>
      <c r="M2" s="8"/>
      <c r="N2" s="3"/>
      <c r="O2" s="3"/>
    </row>
    <row r="3" spans="1:15" ht="12.75">
      <c r="A3" s="310"/>
      <c r="B3" s="310"/>
      <c r="C3" s="310"/>
      <c r="D3" s="310"/>
      <c r="F3" s="8"/>
      <c r="G3" s="8"/>
      <c r="H3" s="8"/>
      <c r="I3" s="310"/>
      <c r="J3" s="310"/>
      <c r="K3" s="310"/>
      <c r="L3" s="310"/>
      <c r="M3" s="8"/>
      <c r="N3" s="3"/>
      <c r="O3" s="3"/>
    </row>
    <row r="4" spans="1:13" ht="26.25" customHeight="1">
      <c r="A4" s="310"/>
      <c r="B4" s="310"/>
      <c r="C4" s="310"/>
      <c r="D4" s="310"/>
      <c r="F4" s="8"/>
      <c r="G4" s="8"/>
      <c r="H4" s="8"/>
      <c r="I4" s="310"/>
      <c r="J4" s="310"/>
      <c r="K4" s="310"/>
      <c r="L4" s="310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11" t="s">
        <v>0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</row>
    <row r="7" spans="1:11" ht="15.75">
      <c r="A7" s="316" t="s">
        <v>171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</row>
    <row r="8" spans="2:11" ht="15.75">
      <c r="B8" s="315" t="s">
        <v>277</v>
      </c>
      <c r="C8" s="315"/>
      <c r="D8" s="315"/>
      <c r="E8" s="315"/>
      <c r="F8" s="315"/>
      <c r="G8" s="315"/>
      <c r="H8" s="315"/>
      <c r="K8" s="9"/>
    </row>
    <row r="9" spans="9:11" ht="12.75">
      <c r="I9" s="158"/>
      <c r="K9" s="9" t="s">
        <v>5</v>
      </c>
    </row>
    <row r="10" spans="1:11" ht="12.75">
      <c r="A10" s="302" t="s">
        <v>176</v>
      </c>
      <c r="B10" s="302"/>
      <c r="C10" s="302"/>
      <c r="D10" s="302"/>
      <c r="E10" s="302"/>
      <c r="F10" s="302"/>
      <c r="G10" s="302"/>
      <c r="H10" s="302"/>
      <c r="I10" s="302"/>
      <c r="J10" t="s">
        <v>2</v>
      </c>
      <c r="K10" s="106" t="s">
        <v>116</v>
      </c>
    </row>
    <row r="11" spans="1:11" ht="12.75">
      <c r="A11" s="302" t="s">
        <v>159</v>
      </c>
      <c r="B11" s="302"/>
      <c r="C11" s="302"/>
      <c r="D11" s="302"/>
      <c r="E11" s="302"/>
      <c r="F11" s="302"/>
      <c r="G11" s="302"/>
      <c r="H11" s="302"/>
      <c r="I11" s="302"/>
      <c r="J11" t="s">
        <v>3</v>
      </c>
      <c r="K11" s="107">
        <v>3510136600</v>
      </c>
    </row>
    <row r="12" spans="1:11" ht="12.75" customHeight="1" hidden="1">
      <c r="A12" s="318" t="s">
        <v>117</v>
      </c>
      <c r="B12" s="318"/>
      <c r="C12" s="318"/>
      <c r="D12" s="318"/>
      <c r="E12" s="318"/>
      <c r="F12" s="318"/>
      <c r="G12" s="318"/>
      <c r="H12" s="318"/>
      <c r="I12" s="318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02" t="s">
        <v>160</v>
      </c>
      <c r="B14" s="302"/>
      <c r="C14" s="302"/>
      <c r="D14" s="302"/>
      <c r="E14" s="302"/>
      <c r="F14" s="302"/>
      <c r="G14" s="302"/>
      <c r="H14" s="302"/>
      <c r="I14" s="302"/>
      <c r="K14" s="5"/>
    </row>
    <row r="15" spans="1:11" ht="12.75">
      <c r="A15" s="302" t="s">
        <v>114</v>
      </c>
      <c r="B15" s="302"/>
      <c r="C15" s="302"/>
      <c r="D15" s="302"/>
      <c r="E15" s="302"/>
      <c r="F15" s="302"/>
      <c r="G15" s="302"/>
      <c r="H15" s="302"/>
      <c r="I15" s="302"/>
      <c r="K15" s="5"/>
    </row>
    <row r="16" spans="1:9" ht="12.75">
      <c r="A16" s="302" t="s">
        <v>211</v>
      </c>
      <c r="B16" s="302"/>
      <c r="C16" s="302"/>
      <c r="D16" s="302"/>
      <c r="E16" s="302"/>
      <c r="F16" s="302"/>
      <c r="G16" s="302"/>
      <c r="H16" s="302"/>
      <c r="I16" s="302"/>
    </row>
    <row r="17" spans="1:22" ht="43.5" customHeight="1">
      <c r="A17" s="305" t="s">
        <v>256</v>
      </c>
      <c r="B17" s="305"/>
      <c r="C17" s="305"/>
      <c r="D17" s="305"/>
      <c r="E17" s="301"/>
      <c r="F17" s="324" t="s">
        <v>270</v>
      </c>
      <c r="G17" s="324"/>
      <c r="H17" s="324"/>
      <c r="I17" s="324"/>
      <c r="J17" s="324"/>
      <c r="M17" s="5"/>
      <c r="N17" s="301"/>
      <c r="O17" s="301"/>
      <c r="P17" s="301"/>
      <c r="Q17" s="301"/>
      <c r="R17" s="301"/>
      <c r="S17" s="301"/>
      <c r="T17" s="301"/>
      <c r="U17" s="301"/>
      <c r="V17" s="301"/>
    </row>
    <row r="18" spans="1:13" ht="12.75">
      <c r="A18" s="6" t="s">
        <v>278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06" t="s">
        <v>6</v>
      </c>
      <c r="B21" s="303" t="s">
        <v>163</v>
      </c>
      <c r="C21" s="303" t="s">
        <v>8</v>
      </c>
      <c r="D21" s="303" t="s">
        <v>164</v>
      </c>
      <c r="E21" s="303" t="s">
        <v>10</v>
      </c>
      <c r="F21" s="303" t="s">
        <v>169</v>
      </c>
      <c r="G21" s="303" t="s">
        <v>165</v>
      </c>
      <c r="H21" s="303" t="s">
        <v>166</v>
      </c>
      <c r="I21" s="303" t="s">
        <v>179</v>
      </c>
      <c r="J21" s="303" t="s">
        <v>180</v>
      </c>
      <c r="K21" s="313" t="s">
        <v>167</v>
      </c>
      <c r="L21" s="319" t="s">
        <v>134</v>
      </c>
    </row>
    <row r="22" spans="1:12" ht="62.25" customHeight="1" thickBot="1">
      <c r="A22" s="307"/>
      <c r="B22" s="304"/>
      <c r="C22" s="304"/>
      <c r="D22" s="304"/>
      <c r="E22" s="304"/>
      <c r="F22" s="304"/>
      <c r="G22" s="304"/>
      <c r="H22" s="304"/>
      <c r="I22" s="304"/>
      <c r="J22" s="304"/>
      <c r="K22" s="314"/>
      <c r="L22" s="320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D25+D66+D95+D104</f>
        <v>179200</v>
      </c>
      <c r="E24" s="191">
        <f aca="true" t="shared" si="0" ref="E24:K24">E25+E66+E95+E104</f>
        <v>0</v>
      </c>
      <c r="F24" s="191">
        <f>F27+F30+F33+F34+F44+F114</f>
        <v>45407.47</v>
      </c>
      <c r="G24" s="191">
        <f t="shared" si="0"/>
        <v>0</v>
      </c>
      <c r="H24" s="191">
        <f t="shared" si="0"/>
        <v>45407.47</v>
      </c>
      <c r="I24" s="191">
        <f t="shared" si="0"/>
        <v>45407.47</v>
      </c>
      <c r="J24" s="191">
        <f t="shared" si="0"/>
        <v>45407.47</v>
      </c>
      <c r="K24" s="191">
        <f t="shared" si="0"/>
        <v>0</v>
      </c>
      <c r="L24" s="113">
        <f>L25+L60</f>
        <v>0</v>
      </c>
      <c r="M24" s="5"/>
      <c r="N24" s="5"/>
    </row>
    <row r="25" spans="1:14" ht="27" customHeight="1">
      <c r="A25" s="247" t="s">
        <v>206</v>
      </c>
      <c r="B25" s="46">
        <v>2000</v>
      </c>
      <c r="C25" s="166" t="s">
        <v>81</v>
      </c>
      <c r="D25" s="191">
        <f>D26+D31+D54+D57+D61+D65</f>
        <v>179200</v>
      </c>
      <c r="E25" s="191">
        <f aca="true" t="shared" si="1" ref="E25:K25">E26+E31+E54+E57+E61+E65</f>
        <v>0</v>
      </c>
      <c r="F25" s="191">
        <v>0</v>
      </c>
      <c r="G25" s="191">
        <f t="shared" si="1"/>
        <v>0</v>
      </c>
      <c r="H25" s="191">
        <f t="shared" si="1"/>
        <v>45407.47</v>
      </c>
      <c r="I25" s="191">
        <f t="shared" si="1"/>
        <v>45407.47</v>
      </c>
      <c r="J25" s="191">
        <f t="shared" si="1"/>
        <v>45407.47</v>
      </c>
      <c r="K25" s="191">
        <f t="shared" si="1"/>
        <v>0</v>
      </c>
      <c r="L25" s="113">
        <f>L26+L52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179200</v>
      </c>
      <c r="E26" s="191">
        <f aca="true" t="shared" si="2" ref="E26:K26">E27+E30</f>
        <v>0</v>
      </c>
      <c r="F26" s="191">
        <v>0</v>
      </c>
      <c r="G26" s="191">
        <f t="shared" si="2"/>
        <v>0</v>
      </c>
      <c r="H26" s="191">
        <f t="shared" si="2"/>
        <v>45407.47</v>
      </c>
      <c r="I26" s="191">
        <f t="shared" si="2"/>
        <v>45407.47</v>
      </c>
      <c r="J26" s="191">
        <f t="shared" si="2"/>
        <v>45407.47</v>
      </c>
      <c r="K26" s="191">
        <f t="shared" si="2"/>
        <v>0</v>
      </c>
      <c r="L26" s="125">
        <f>SUM(L27,L30,L31,L42,L43,L44,L51)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131300</v>
      </c>
      <c r="E27" s="192">
        <f aca="true" t="shared" si="3" ref="E27:K27">E28+E29</f>
        <v>0</v>
      </c>
      <c r="F27" s="192">
        <v>33314.36</v>
      </c>
      <c r="G27" s="192">
        <f t="shared" si="3"/>
        <v>0</v>
      </c>
      <c r="H27" s="192">
        <f t="shared" si="3"/>
        <v>33314.36</v>
      </c>
      <c r="I27" s="192">
        <f t="shared" si="3"/>
        <v>33314.36</v>
      </c>
      <c r="J27" s="192">
        <f t="shared" si="3"/>
        <v>33314.36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131300</v>
      </c>
      <c r="E28" s="194"/>
      <c r="F28" s="194">
        <v>0</v>
      </c>
      <c r="G28" s="194">
        <v>0</v>
      </c>
      <c r="H28" s="194">
        <v>33314.36</v>
      </c>
      <c r="I28" s="194">
        <v>33314.36</v>
      </c>
      <c r="J28" s="194">
        <v>33314.36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47900</v>
      </c>
      <c r="E30" s="196"/>
      <c r="F30" s="196">
        <v>12093.11</v>
      </c>
      <c r="G30" s="196"/>
      <c r="H30" s="196">
        <v>12093.11</v>
      </c>
      <c r="I30" s="196">
        <v>12093.11</v>
      </c>
      <c r="J30" s="196">
        <v>12093.11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D32+D33+D34+D35+D42+D43+D44+D51</f>
        <v>0</v>
      </c>
      <c r="E31" s="191">
        <f aca="true" t="shared" si="4" ref="E31:K31">E32+E33+E34+E35+E42+E43+E44+E51</f>
        <v>0</v>
      </c>
      <c r="F31" s="191">
        <f t="shared" si="4"/>
        <v>0</v>
      </c>
      <c r="G31" s="191">
        <f t="shared" si="4"/>
        <v>0</v>
      </c>
      <c r="H31" s="191">
        <f t="shared" si="4"/>
        <v>0</v>
      </c>
      <c r="I31" s="191">
        <f t="shared" si="4"/>
        <v>0</v>
      </c>
      <c r="J31" s="191">
        <f t="shared" si="4"/>
        <v>0</v>
      </c>
      <c r="K31" s="191">
        <f t="shared" si="4"/>
        <v>0</v>
      </c>
      <c r="L31" s="115">
        <f>SUM(L32:L36,L37:L37)</f>
        <v>0</v>
      </c>
      <c r="M31" s="13"/>
      <c r="N31" s="13"/>
    </row>
    <row r="32" spans="1:14" ht="17.25" customHeight="1">
      <c r="A32" s="239" t="s">
        <v>21</v>
      </c>
      <c r="B32" s="167">
        <v>2210</v>
      </c>
      <c r="C32" s="168" t="s">
        <v>88</v>
      </c>
      <c r="D32" s="196">
        <v>0</v>
      </c>
      <c r="E32" s="196"/>
      <c r="F32" s="196">
        <v>0</v>
      </c>
      <c r="G32" s="196">
        <v>0</v>
      </c>
      <c r="H32" s="196">
        <v>0</v>
      </c>
      <c r="I32" s="196">
        <v>0</v>
      </c>
      <c r="J32" s="196"/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f aca="true" t="shared" si="5" ref="K33:K40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f t="shared" si="5"/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0</v>
      </c>
      <c r="E35" s="196"/>
      <c r="F35" s="196">
        <v>0</v>
      </c>
      <c r="G35" s="196">
        <v>0</v>
      </c>
      <c r="H35" s="196">
        <v>0</v>
      </c>
      <c r="I35" s="196">
        <v>0</v>
      </c>
      <c r="J35" s="196">
        <v>0</v>
      </c>
      <c r="K35" s="196">
        <f t="shared" si="5"/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f t="shared" si="5"/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f t="shared" si="5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>
        <v>0</v>
      </c>
      <c r="J38" s="196">
        <v>0</v>
      </c>
      <c r="K38" s="196">
        <f t="shared" si="5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v>0</v>
      </c>
      <c r="E39" s="196"/>
      <c r="F39" s="196">
        <v>0</v>
      </c>
      <c r="G39" s="196">
        <v>0</v>
      </c>
      <c r="H39" s="196">
        <v>0</v>
      </c>
      <c r="I39" s="196">
        <v>0</v>
      </c>
      <c r="J39" s="196">
        <v>0</v>
      </c>
      <c r="K39" s="196">
        <f t="shared" si="5"/>
        <v>0</v>
      </c>
      <c r="L39" s="116">
        <v>0</v>
      </c>
      <c r="M39" s="5"/>
      <c r="N39" s="5"/>
    </row>
    <row r="40" spans="1:14" ht="15.75" customHeight="1" hidden="1" thickBot="1">
      <c r="A40" s="101" t="s">
        <v>28</v>
      </c>
      <c r="B40" s="39">
        <v>1139</v>
      </c>
      <c r="C40" s="39"/>
      <c r="D40" s="196"/>
      <c r="E40" s="196"/>
      <c r="F40" s="196">
        <v>0</v>
      </c>
      <c r="G40" s="196">
        <v>0</v>
      </c>
      <c r="H40" s="196"/>
      <c r="I40" s="196"/>
      <c r="J40" s="196"/>
      <c r="K40" s="196">
        <f t="shared" si="5"/>
        <v>0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270">
        <v>4</v>
      </c>
      <c r="E41" s="270">
        <v>5</v>
      </c>
      <c r="F41" s="270">
        <v>5</v>
      </c>
      <c r="G41" s="270">
        <v>6</v>
      </c>
      <c r="H41" s="270">
        <v>7</v>
      </c>
      <c r="I41" s="270">
        <v>8</v>
      </c>
      <c r="J41" s="270">
        <v>9</v>
      </c>
      <c r="K41" s="270">
        <v>10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v>0</v>
      </c>
      <c r="L42" s="117">
        <v>0</v>
      </c>
      <c r="M42" s="13"/>
      <c r="N42" s="13"/>
    </row>
    <row r="43" spans="1:14" s="14" customFormat="1" ht="15">
      <c r="A43" s="103" t="s">
        <v>190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0</v>
      </c>
      <c r="E44" s="192">
        <f aca="true" t="shared" si="6" ref="E44:K44">E45+E46+E47+E48+E49</f>
        <v>0</v>
      </c>
      <c r="F44" s="192">
        <f t="shared" si="6"/>
        <v>0</v>
      </c>
      <c r="G44" s="192">
        <f t="shared" si="6"/>
        <v>0</v>
      </c>
      <c r="H44" s="192">
        <f t="shared" si="6"/>
        <v>0</v>
      </c>
      <c r="I44" s="192">
        <f t="shared" si="6"/>
        <v>0</v>
      </c>
      <c r="J44" s="192">
        <f t="shared" si="6"/>
        <v>0</v>
      </c>
      <c r="K44" s="192">
        <f t="shared" si="6"/>
        <v>0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200">
        <v>0</v>
      </c>
      <c r="E45" s="200"/>
      <c r="F45" s="200">
        <v>0</v>
      </c>
      <c r="G45" s="200">
        <v>0</v>
      </c>
      <c r="H45" s="200">
        <v>0</v>
      </c>
      <c r="I45" s="200">
        <v>0</v>
      </c>
      <c r="J45" s="200">
        <v>0</v>
      </c>
      <c r="K45" s="200"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200">
        <v>0</v>
      </c>
      <c r="E46" s="200"/>
      <c r="F46" s="200">
        <v>0</v>
      </c>
      <c r="G46" s="200">
        <v>0</v>
      </c>
      <c r="H46" s="200">
        <v>0</v>
      </c>
      <c r="I46" s="200">
        <v>0</v>
      </c>
      <c r="J46" s="200">
        <v>0</v>
      </c>
      <c r="K46" s="200"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200">
        <v>0</v>
      </c>
      <c r="E47" s="200"/>
      <c r="F47" s="200">
        <v>0</v>
      </c>
      <c r="G47" s="200">
        <v>0</v>
      </c>
      <c r="H47" s="200">
        <v>0</v>
      </c>
      <c r="I47" s="200">
        <v>0</v>
      </c>
      <c r="J47" s="200">
        <v>0</v>
      </c>
      <c r="K47" s="200"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200">
        <v>0</v>
      </c>
      <c r="E48" s="200"/>
      <c r="F48" s="200">
        <v>0</v>
      </c>
      <c r="G48" s="200">
        <v>0</v>
      </c>
      <c r="H48" s="200">
        <v>0</v>
      </c>
      <c r="I48" s="200">
        <v>0</v>
      </c>
      <c r="J48" s="200">
        <v>0</v>
      </c>
      <c r="K48" s="200"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200">
        <v>0</v>
      </c>
      <c r="E49" s="200"/>
      <c r="F49" s="200">
        <v>0</v>
      </c>
      <c r="G49" s="200">
        <v>0</v>
      </c>
      <c r="H49" s="200">
        <v>0</v>
      </c>
      <c r="I49" s="200">
        <v>0</v>
      </c>
      <c r="J49" s="200">
        <v>0</v>
      </c>
      <c r="K49" s="200">
        <v>0</v>
      </c>
      <c r="L49" s="116">
        <v>0</v>
      </c>
      <c r="M49" s="5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9">
        <v>0</v>
      </c>
      <c r="E50" s="199"/>
      <c r="F50" s="199">
        <v>0</v>
      </c>
      <c r="G50" s="199">
        <v>0</v>
      </c>
      <c r="H50" s="199">
        <v>0</v>
      </c>
      <c r="I50" s="199">
        <v>0</v>
      </c>
      <c r="J50" s="199">
        <v>0</v>
      </c>
      <c r="K50" s="199">
        <v>0</v>
      </c>
      <c r="L50" s="116">
        <v>0</v>
      </c>
      <c r="M50" s="5"/>
      <c r="N50" s="5"/>
    </row>
    <row r="51" spans="1:14" s="14" customFormat="1" ht="27" customHeight="1">
      <c r="A51" s="103" t="s">
        <v>191</v>
      </c>
      <c r="B51" s="167">
        <v>2280</v>
      </c>
      <c r="C51" s="167">
        <v>210</v>
      </c>
      <c r="D51" s="196">
        <f>D52+D53</f>
        <v>0</v>
      </c>
      <c r="E51" s="196">
        <f aca="true" t="shared" si="7" ref="E51:K51">E52+E53</f>
        <v>0</v>
      </c>
      <c r="F51" s="196">
        <f t="shared" si="7"/>
        <v>0</v>
      </c>
      <c r="G51" s="196">
        <f t="shared" si="7"/>
        <v>0</v>
      </c>
      <c r="H51" s="196">
        <f t="shared" si="7"/>
        <v>0</v>
      </c>
      <c r="I51" s="196">
        <f t="shared" si="7"/>
        <v>0</v>
      </c>
      <c r="J51" s="196">
        <f t="shared" si="7"/>
        <v>0</v>
      </c>
      <c r="K51" s="196">
        <f t="shared" si="7"/>
        <v>0</v>
      </c>
      <c r="L51" s="117">
        <v>0</v>
      </c>
      <c r="M51" s="13"/>
      <c r="N51" s="13"/>
    </row>
    <row r="52" spans="1:14" s="37" customFormat="1" ht="28.5">
      <c r="A52" s="104" t="s">
        <v>98</v>
      </c>
      <c r="B52" s="39">
        <v>2281</v>
      </c>
      <c r="C52" s="39">
        <v>220</v>
      </c>
      <c r="D52" s="194">
        <v>0</v>
      </c>
      <c r="E52" s="194">
        <v>0</v>
      </c>
      <c r="F52" s="194">
        <v>0</v>
      </c>
      <c r="G52" s="194">
        <v>0</v>
      </c>
      <c r="H52" s="194">
        <v>0</v>
      </c>
      <c r="I52" s="194">
        <v>0</v>
      </c>
      <c r="J52" s="194">
        <v>0</v>
      </c>
      <c r="K52" s="194">
        <v>0</v>
      </c>
      <c r="L52" s="116">
        <f>L55</f>
        <v>0</v>
      </c>
      <c r="M52" s="36"/>
      <c r="N52" s="36"/>
    </row>
    <row r="53" spans="1:14" s="37" customFormat="1" ht="32.25" customHeight="1">
      <c r="A53" s="104" t="s">
        <v>172</v>
      </c>
      <c r="B53" s="39">
        <v>2282</v>
      </c>
      <c r="C53" s="39">
        <v>230</v>
      </c>
      <c r="D53" s="194">
        <v>0</v>
      </c>
      <c r="E53" s="194">
        <v>0</v>
      </c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194">
        <v>0</v>
      </c>
      <c r="L53" s="116">
        <v>0</v>
      </c>
      <c r="M53" s="36"/>
      <c r="N53" s="36"/>
    </row>
    <row r="54" spans="1:14" ht="15.75" customHeight="1">
      <c r="A54" s="175" t="s">
        <v>192</v>
      </c>
      <c r="B54" s="165">
        <v>2400</v>
      </c>
      <c r="C54" s="165">
        <v>240</v>
      </c>
      <c r="D54" s="201">
        <f>D55+D56</f>
        <v>0</v>
      </c>
      <c r="E54" s="201">
        <f aca="true" t="shared" si="8" ref="E54:K54">E55+E56</f>
        <v>0</v>
      </c>
      <c r="F54" s="201">
        <f t="shared" si="8"/>
        <v>0</v>
      </c>
      <c r="G54" s="201">
        <f t="shared" si="8"/>
        <v>0</v>
      </c>
      <c r="H54" s="201">
        <f t="shared" si="8"/>
        <v>0</v>
      </c>
      <c r="I54" s="201">
        <f t="shared" si="8"/>
        <v>0</v>
      </c>
      <c r="J54" s="201">
        <f t="shared" si="8"/>
        <v>0</v>
      </c>
      <c r="K54" s="201">
        <f t="shared" si="8"/>
        <v>0</v>
      </c>
      <c r="L54" s="116">
        <v>0</v>
      </c>
      <c r="M54" s="5"/>
      <c r="N54" s="5"/>
    </row>
    <row r="55" spans="1:14" s="14" customFormat="1" ht="15" customHeight="1">
      <c r="A55" s="176" t="s">
        <v>193</v>
      </c>
      <c r="B55" s="167">
        <v>2410</v>
      </c>
      <c r="C55" s="167">
        <v>250</v>
      </c>
      <c r="D55" s="196">
        <f aca="true" t="shared" si="9" ref="D55:K55">D58</f>
        <v>0</v>
      </c>
      <c r="E55" s="196">
        <f t="shared" si="9"/>
        <v>0</v>
      </c>
      <c r="F55" s="196">
        <f t="shared" si="9"/>
        <v>0</v>
      </c>
      <c r="G55" s="196">
        <f t="shared" si="9"/>
        <v>0</v>
      </c>
      <c r="H55" s="196">
        <f t="shared" si="9"/>
        <v>0</v>
      </c>
      <c r="I55" s="196">
        <f t="shared" si="9"/>
        <v>0</v>
      </c>
      <c r="J55" s="196">
        <f t="shared" si="9"/>
        <v>0</v>
      </c>
      <c r="K55" s="196">
        <f t="shared" si="9"/>
        <v>0</v>
      </c>
      <c r="L55" s="115">
        <f>SUM(L56:L58)</f>
        <v>0</v>
      </c>
      <c r="M55" s="13"/>
      <c r="N55" s="13"/>
    </row>
    <row r="56" spans="1:14" s="14" customFormat="1" ht="15">
      <c r="A56" s="176" t="s">
        <v>194</v>
      </c>
      <c r="B56" s="167">
        <v>2420</v>
      </c>
      <c r="C56" s="167">
        <v>260</v>
      </c>
      <c r="D56" s="196">
        <v>0</v>
      </c>
      <c r="E56" s="196">
        <v>0</v>
      </c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16">
        <v>0</v>
      </c>
      <c r="M56" s="13"/>
      <c r="N56" s="13"/>
    </row>
    <row r="57" spans="1:14" s="14" customFormat="1" ht="15.75">
      <c r="A57" s="175" t="s">
        <v>195</v>
      </c>
      <c r="B57" s="165">
        <v>2600</v>
      </c>
      <c r="C57" s="165">
        <v>270</v>
      </c>
      <c r="D57" s="201">
        <f>D58+D59+D60</f>
        <v>0</v>
      </c>
      <c r="E57" s="201">
        <f aca="true" t="shared" si="10" ref="E57:K57">E58+E59+E60</f>
        <v>0</v>
      </c>
      <c r="F57" s="201">
        <f t="shared" si="10"/>
        <v>0</v>
      </c>
      <c r="G57" s="201">
        <f t="shared" si="10"/>
        <v>0</v>
      </c>
      <c r="H57" s="201">
        <f t="shared" si="10"/>
        <v>0</v>
      </c>
      <c r="I57" s="201">
        <f t="shared" si="10"/>
        <v>0</v>
      </c>
      <c r="J57" s="201">
        <f t="shared" si="10"/>
        <v>0</v>
      </c>
      <c r="K57" s="201">
        <f t="shared" si="10"/>
        <v>0</v>
      </c>
      <c r="L57" s="116">
        <v>0</v>
      </c>
      <c r="M57" s="13"/>
      <c r="N57" s="13"/>
    </row>
    <row r="58" spans="1:14" s="14" customFormat="1" ht="28.5" customHeight="1">
      <c r="A58" s="176" t="s">
        <v>207</v>
      </c>
      <c r="B58" s="167">
        <v>2610</v>
      </c>
      <c r="C58" s="167">
        <v>280</v>
      </c>
      <c r="D58" s="192"/>
      <c r="E58" s="192">
        <f aca="true" t="shared" si="11" ref="E58:L58">SUM(E59:E61)</f>
        <v>0</v>
      </c>
      <c r="F58" s="192">
        <f t="shared" si="11"/>
        <v>0</v>
      </c>
      <c r="G58" s="192">
        <f t="shared" si="11"/>
        <v>0</v>
      </c>
      <c r="H58" s="192">
        <f t="shared" si="11"/>
        <v>0</v>
      </c>
      <c r="I58" s="192">
        <f t="shared" si="11"/>
        <v>0</v>
      </c>
      <c r="J58" s="192">
        <f t="shared" si="11"/>
        <v>0</v>
      </c>
      <c r="K58" s="192">
        <f t="shared" si="11"/>
        <v>0</v>
      </c>
      <c r="L58" s="115">
        <f t="shared" si="11"/>
        <v>0</v>
      </c>
      <c r="M58" s="13"/>
      <c r="N58" s="13"/>
    </row>
    <row r="59" spans="1:14" ht="29.25" customHeight="1">
      <c r="A59" s="176" t="s">
        <v>55</v>
      </c>
      <c r="B59" s="167">
        <v>2620</v>
      </c>
      <c r="C59" s="167">
        <v>290</v>
      </c>
      <c r="D59" s="196">
        <v>0</v>
      </c>
      <c r="E59" s="196">
        <v>0</v>
      </c>
      <c r="F59" s="196">
        <v>0</v>
      </c>
      <c r="G59" s="196">
        <v>0</v>
      </c>
      <c r="H59" s="196">
        <v>0</v>
      </c>
      <c r="I59" s="196">
        <v>0</v>
      </c>
      <c r="J59" s="196">
        <v>0</v>
      </c>
      <c r="K59" s="196">
        <v>0</v>
      </c>
      <c r="L59" s="116">
        <v>0</v>
      </c>
      <c r="M59" s="5"/>
      <c r="N59" s="5"/>
    </row>
    <row r="60" spans="1:14" ht="29.25" customHeight="1">
      <c r="A60" s="176" t="s">
        <v>196</v>
      </c>
      <c r="B60" s="167">
        <v>2630</v>
      </c>
      <c r="C60" s="167">
        <v>300</v>
      </c>
      <c r="D60" s="196">
        <v>0</v>
      </c>
      <c r="E60" s="196">
        <v>0</v>
      </c>
      <c r="F60" s="196">
        <v>0</v>
      </c>
      <c r="G60" s="196">
        <v>0</v>
      </c>
      <c r="H60" s="196">
        <v>0</v>
      </c>
      <c r="I60" s="196">
        <v>0</v>
      </c>
      <c r="J60" s="196">
        <v>0</v>
      </c>
      <c r="K60" s="196">
        <v>0</v>
      </c>
      <c r="L60" s="121">
        <v>0</v>
      </c>
      <c r="M60" s="5"/>
      <c r="N60" s="5"/>
    </row>
    <row r="61" spans="1:14" ht="19.5" customHeight="1">
      <c r="A61" s="169" t="s">
        <v>197</v>
      </c>
      <c r="B61" s="165">
        <v>2700</v>
      </c>
      <c r="C61" s="165">
        <v>310</v>
      </c>
      <c r="D61" s="201">
        <f>D62+D63+D64</f>
        <v>0</v>
      </c>
      <c r="E61" s="201">
        <f aca="true" t="shared" si="12" ref="E61:K61">E62+E63+E64</f>
        <v>0</v>
      </c>
      <c r="F61" s="201">
        <f t="shared" si="12"/>
        <v>0</v>
      </c>
      <c r="G61" s="201">
        <f t="shared" si="12"/>
        <v>0</v>
      </c>
      <c r="H61" s="201">
        <f t="shared" si="12"/>
        <v>0</v>
      </c>
      <c r="I61" s="201">
        <f t="shared" si="12"/>
        <v>0</v>
      </c>
      <c r="J61" s="201">
        <f t="shared" si="12"/>
        <v>0</v>
      </c>
      <c r="K61" s="201">
        <f t="shared" si="12"/>
        <v>0</v>
      </c>
      <c r="L61" s="121">
        <v>0</v>
      </c>
      <c r="M61" s="5"/>
      <c r="N61" s="5"/>
    </row>
    <row r="62" spans="1:14" s="14" customFormat="1" ht="17.25" customHeight="1">
      <c r="A62" s="172" t="s">
        <v>43</v>
      </c>
      <c r="B62" s="167">
        <v>2710</v>
      </c>
      <c r="C62" s="167">
        <v>320</v>
      </c>
      <c r="D62" s="196">
        <v>0</v>
      </c>
      <c r="E62" s="196">
        <v>0</v>
      </c>
      <c r="F62" s="196">
        <v>0</v>
      </c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11">
        <v>0</v>
      </c>
      <c r="M62" s="13"/>
      <c r="N62" s="13"/>
    </row>
    <row r="63" spans="1:14" s="1" customFormat="1" ht="15" customHeight="1">
      <c r="A63" s="172" t="s">
        <v>73</v>
      </c>
      <c r="B63" s="167">
        <v>2720</v>
      </c>
      <c r="C63" s="167">
        <v>330</v>
      </c>
      <c r="D63" s="272">
        <f aca="true" t="shared" si="13" ref="D63:L63">SUM(D64,D76,D77)</f>
        <v>0</v>
      </c>
      <c r="E63" s="272">
        <f t="shared" si="13"/>
        <v>0</v>
      </c>
      <c r="F63" s="272">
        <f t="shared" si="13"/>
        <v>0</v>
      </c>
      <c r="G63" s="272">
        <f t="shared" si="13"/>
        <v>0</v>
      </c>
      <c r="H63" s="272">
        <f t="shared" si="13"/>
        <v>0</v>
      </c>
      <c r="I63" s="272">
        <f t="shared" si="13"/>
        <v>0</v>
      </c>
      <c r="J63" s="272">
        <f t="shared" si="13"/>
        <v>0</v>
      </c>
      <c r="K63" s="272">
        <f t="shared" si="13"/>
        <v>0</v>
      </c>
      <c r="L63" s="118">
        <f t="shared" si="13"/>
        <v>0</v>
      </c>
      <c r="M63" s="18"/>
      <c r="N63" s="18"/>
    </row>
    <row r="64" spans="1:14" s="1" customFormat="1" ht="14.25" customHeight="1">
      <c r="A64" s="172" t="s">
        <v>198</v>
      </c>
      <c r="B64" s="167">
        <v>2730</v>
      </c>
      <c r="C64" s="167">
        <v>340</v>
      </c>
      <c r="D64" s="272">
        <f aca="true" t="shared" si="14" ref="D64:L64">SUM(D65:D66,D71)</f>
        <v>0</v>
      </c>
      <c r="E64" s="272">
        <f t="shared" si="14"/>
        <v>0</v>
      </c>
      <c r="F64" s="272">
        <f t="shared" si="14"/>
        <v>0</v>
      </c>
      <c r="G64" s="272">
        <f t="shared" si="14"/>
        <v>0</v>
      </c>
      <c r="H64" s="272">
        <f t="shared" si="14"/>
        <v>0</v>
      </c>
      <c r="I64" s="272">
        <f t="shared" si="14"/>
        <v>0</v>
      </c>
      <c r="J64" s="272">
        <f t="shared" si="14"/>
        <v>0</v>
      </c>
      <c r="K64" s="272">
        <f t="shared" si="14"/>
        <v>0</v>
      </c>
      <c r="L64" s="118">
        <f t="shared" si="14"/>
        <v>0</v>
      </c>
      <c r="M64" s="18"/>
      <c r="N64" s="18"/>
    </row>
    <row r="65" spans="1:14" s="14" customFormat="1" ht="19.5" customHeight="1">
      <c r="A65" s="169" t="s">
        <v>199</v>
      </c>
      <c r="B65" s="165">
        <v>2800</v>
      </c>
      <c r="C65" s="165">
        <v>350</v>
      </c>
      <c r="D65" s="201">
        <v>0</v>
      </c>
      <c r="E65" s="201">
        <v>0</v>
      </c>
      <c r="F65" s="201">
        <v>0</v>
      </c>
      <c r="G65" s="201">
        <v>0</v>
      </c>
      <c r="H65" s="201">
        <v>0</v>
      </c>
      <c r="I65" s="201">
        <v>0</v>
      </c>
      <c r="J65" s="201">
        <v>0</v>
      </c>
      <c r="K65" s="201">
        <v>0</v>
      </c>
      <c r="L65" s="111">
        <v>0</v>
      </c>
      <c r="M65" s="13"/>
      <c r="N65" s="13"/>
    </row>
    <row r="66" spans="1:14" s="14" customFormat="1" ht="15.75" customHeight="1">
      <c r="A66" s="178" t="s">
        <v>46</v>
      </c>
      <c r="B66" s="46">
        <v>3000</v>
      </c>
      <c r="C66" s="46">
        <v>360</v>
      </c>
      <c r="D66" s="191">
        <f>D67+D90</f>
        <v>0</v>
      </c>
      <c r="E66" s="191">
        <f aca="true" t="shared" si="15" ref="E66:K66">E67+E90</f>
        <v>0</v>
      </c>
      <c r="F66" s="191">
        <f t="shared" si="15"/>
        <v>0</v>
      </c>
      <c r="G66" s="191">
        <f t="shared" si="15"/>
        <v>0</v>
      </c>
      <c r="H66" s="191">
        <f t="shared" si="15"/>
        <v>0</v>
      </c>
      <c r="I66" s="191">
        <f t="shared" si="15"/>
        <v>0</v>
      </c>
      <c r="J66" s="191">
        <f t="shared" si="15"/>
        <v>0</v>
      </c>
      <c r="K66" s="191">
        <f t="shared" si="15"/>
        <v>0</v>
      </c>
      <c r="L66" s="111">
        <v>0</v>
      </c>
      <c r="M66" s="13"/>
      <c r="N66" s="13"/>
    </row>
    <row r="67" spans="1:14" ht="14.25" customHeight="1">
      <c r="A67" s="105" t="s">
        <v>47</v>
      </c>
      <c r="B67" s="46">
        <v>3100</v>
      </c>
      <c r="C67" s="46">
        <v>370</v>
      </c>
      <c r="D67" s="201">
        <f>D68+D69+D74+D78+D88+D89</f>
        <v>0</v>
      </c>
      <c r="E67" s="201">
        <f aca="true" t="shared" si="16" ref="E67:K67">E68+E69+E74+E78+E88+E89</f>
        <v>0</v>
      </c>
      <c r="F67" s="201">
        <f t="shared" si="16"/>
        <v>0</v>
      </c>
      <c r="G67" s="201">
        <f t="shared" si="16"/>
        <v>0</v>
      </c>
      <c r="H67" s="201">
        <f t="shared" si="16"/>
        <v>0</v>
      </c>
      <c r="I67" s="201">
        <f t="shared" si="16"/>
        <v>0</v>
      </c>
      <c r="J67" s="201">
        <f t="shared" si="16"/>
        <v>0</v>
      </c>
      <c r="K67" s="201">
        <f t="shared" si="16"/>
        <v>0</v>
      </c>
      <c r="L67" s="111">
        <v>0</v>
      </c>
      <c r="M67" s="5"/>
      <c r="N67" s="5"/>
    </row>
    <row r="68" spans="1:14" ht="29.25" customHeight="1">
      <c r="A68" s="176" t="s">
        <v>48</v>
      </c>
      <c r="B68" s="167">
        <v>3110</v>
      </c>
      <c r="C68" s="167">
        <v>380</v>
      </c>
      <c r="D68" s="196">
        <v>0</v>
      </c>
      <c r="E68" s="196">
        <v>0</v>
      </c>
      <c r="F68" s="196">
        <v>0</v>
      </c>
      <c r="G68" s="196">
        <v>0</v>
      </c>
      <c r="H68" s="196">
        <v>0</v>
      </c>
      <c r="I68" s="196">
        <v>0</v>
      </c>
      <c r="J68" s="196">
        <v>0</v>
      </c>
      <c r="K68" s="196">
        <v>0</v>
      </c>
      <c r="L68" s="114">
        <v>0</v>
      </c>
      <c r="M68" s="5"/>
      <c r="N68" s="5"/>
    </row>
    <row r="69" spans="1:14" ht="15" customHeight="1" thickBot="1">
      <c r="A69" s="172" t="s">
        <v>49</v>
      </c>
      <c r="B69" s="167">
        <v>3120</v>
      </c>
      <c r="C69" s="167">
        <v>390</v>
      </c>
      <c r="D69" s="196">
        <f>D70+D72</f>
        <v>0</v>
      </c>
      <c r="E69" s="196">
        <f aca="true" t="shared" si="17" ref="E69:K69">E70+E72</f>
        <v>0</v>
      </c>
      <c r="F69" s="196">
        <f t="shared" si="17"/>
        <v>0</v>
      </c>
      <c r="G69" s="196">
        <f t="shared" si="17"/>
        <v>0</v>
      </c>
      <c r="H69" s="196">
        <f t="shared" si="17"/>
        <v>0</v>
      </c>
      <c r="I69" s="196">
        <f t="shared" si="17"/>
        <v>0</v>
      </c>
      <c r="J69" s="196">
        <f t="shared" si="17"/>
        <v>0</v>
      </c>
      <c r="K69" s="196">
        <f t="shared" si="17"/>
        <v>0</v>
      </c>
      <c r="L69" s="111">
        <v>0</v>
      </c>
      <c r="M69" s="5"/>
      <c r="N69" s="5"/>
    </row>
    <row r="70" spans="1:14" ht="14.25" customHeight="1" thickTop="1">
      <c r="A70" s="177" t="s">
        <v>200</v>
      </c>
      <c r="B70" s="174">
        <v>3121</v>
      </c>
      <c r="C70" s="174">
        <v>400</v>
      </c>
      <c r="D70" s="198">
        <v>0</v>
      </c>
      <c r="E70" s="198"/>
      <c r="F70" s="198">
        <v>0</v>
      </c>
      <c r="G70" s="198">
        <v>0</v>
      </c>
      <c r="H70" s="198">
        <v>0</v>
      </c>
      <c r="I70" s="198">
        <v>0</v>
      </c>
      <c r="J70" s="198">
        <v>0</v>
      </c>
      <c r="K70" s="198">
        <v>0</v>
      </c>
      <c r="L70" s="110">
        <v>10</v>
      </c>
      <c r="M70" s="5"/>
      <c r="N70" s="5"/>
    </row>
    <row r="71" spans="1:14" s="14" customFormat="1" ht="15" hidden="1">
      <c r="A71" s="173" t="s">
        <v>56</v>
      </c>
      <c r="B71" s="174">
        <v>2122</v>
      </c>
      <c r="C71" s="174"/>
      <c r="D71" s="192">
        <f aca="true" t="shared" si="18" ref="D71:L71">SUM(D72:D75)</f>
        <v>0</v>
      </c>
      <c r="E71" s="192">
        <f t="shared" si="18"/>
        <v>0</v>
      </c>
      <c r="F71" s="192">
        <f t="shared" si="18"/>
        <v>0</v>
      </c>
      <c r="G71" s="192">
        <f t="shared" si="18"/>
        <v>0</v>
      </c>
      <c r="H71" s="192">
        <f t="shared" si="18"/>
        <v>0</v>
      </c>
      <c r="I71" s="192">
        <f t="shared" si="18"/>
        <v>0</v>
      </c>
      <c r="J71" s="192">
        <f t="shared" si="18"/>
        <v>0</v>
      </c>
      <c r="K71" s="192">
        <f t="shared" si="18"/>
        <v>0</v>
      </c>
      <c r="L71" s="115">
        <f t="shared" si="18"/>
        <v>0</v>
      </c>
      <c r="M71" s="13"/>
      <c r="N71" s="13"/>
    </row>
    <row r="72" spans="1:14" ht="15">
      <c r="A72" s="179" t="s">
        <v>201</v>
      </c>
      <c r="B72" s="174">
        <v>3122</v>
      </c>
      <c r="C72" s="174">
        <v>410</v>
      </c>
      <c r="D72" s="194">
        <v>0</v>
      </c>
      <c r="E72" s="194">
        <v>0</v>
      </c>
      <c r="F72" s="194">
        <v>0</v>
      </c>
      <c r="G72" s="194">
        <v>0</v>
      </c>
      <c r="H72" s="194">
        <v>0</v>
      </c>
      <c r="I72" s="194">
        <v>0</v>
      </c>
      <c r="J72" s="194">
        <v>0</v>
      </c>
      <c r="K72" s="194">
        <v>0</v>
      </c>
      <c r="L72" s="111">
        <v>0</v>
      </c>
      <c r="M72" s="5"/>
      <c r="N72" s="5"/>
    </row>
    <row r="73" spans="1:14" ht="15" hidden="1">
      <c r="A73" s="88"/>
      <c r="B73" s="89"/>
      <c r="C73" s="89"/>
      <c r="D73" s="194">
        <v>0</v>
      </c>
      <c r="E73" s="194">
        <v>0</v>
      </c>
      <c r="F73" s="194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v>0</v>
      </c>
      <c r="L73" s="111">
        <v>0</v>
      </c>
      <c r="M73" s="5"/>
      <c r="N73" s="5"/>
    </row>
    <row r="74" spans="1:14" ht="15" customHeight="1">
      <c r="A74" s="180" t="s">
        <v>146</v>
      </c>
      <c r="B74" s="167">
        <v>3130</v>
      </c>
      <c r="C74" s="167">
        <v>420</v>
      </c>
      <c r="D74" s="196">
        <f>D75+D77</f>
        <v>0</v>
      </c>
      <c r="E74" s="196">
        <f aca="true" t="shared" si="19" ref="E74:K74">E75+E77</f>
        <v>0</v>
      </c>
      <c r="F74" s="196">
        <f t="shared" si="19"/>
        <v>0</v>
      </c>
      <c r="G74" s="196">
        <f t="shared" si="19"/>
        <v>0</v>
      </c>
      <c r="H74" s="196">
        <f t="shared" si="19"/>
        <v>0</v>
      </c>
      <c r="I74" s="196">
        <f t="shared" si="19"/>
        <v>0</v>
      </c>
      <c r="J74" s="196">
        <f t="shared" si="19"/>
        <v>0</v>
      </c>
      <c r="K74" s="196">
        <f t="shared" si="19"/>
        <v>0</v>
      </c>
      <c r="L74" s="111">
        <v>0</v>
      </c>
      <c r="M74" s="5"/>
      <c r="N74" s="5"/>
    </row>
    <row r="75" spans="1:14" ht="14.25" customHeight="1">
      <c r="A75" s="95" t="s">
        <v>202</v>
      </c>
      <c r="B75" s="39">
        <v>3131</v>
      </c>
      <c r="C75" s="39">
        <v>430</v>
      </c>
      <c r="D75" s="200">
        <v>0</v>
      </c>
      <c r="E75" s="200">
        <v>0</v>
      </c>
      <c r="F75" s="200">
        <v>0</v>
      </c>
      <c r="G75" s="200">
        <v>0</v>
      </c>
      <c r="H75" s="200">
        <v>0</v>
      </c>
      <c r="I75" s="200">
        <v>0</v>
      </c>
      <c r="J75" s="200">
        <v>0</v>
      </c>
      <c r="K75" s="200">
        <v>0</v>
      </c>
      <c r="L75" s="111">
        <v>0</v>
      </c>
      <c r="M75" s="5"/>
      <c r="N75" s="5"/>
    </row>
    <row r="76" spans="1:14" ht="15.75" customHeight="1" hidden="1">
      <c r="A76" s="95" t="s">
        <v>147</v>
      </c>
      <c r="B76" s="39">
        <v>2132</v>
      </c>
      <c r="C76" s="39"/>
      <c r="D76" s="200">
        <v>0</v>
      </c>
      <c r="E76" s="200">
        <v>0</v>
      </c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116">
        <v>0</v>
      </c>
      <c r="M76" s="5"/>
      <c r="N76" s="5"/>
    </row>
    <row r="77" spans="1:14" ht="16.5" customHeight="1">
      <c r="A77" s="95" t="s">
        <v>148</v>
      </c>
      <c r="B77" s="39">
        <v>3132</v>
      </c>
      <c r="C77" s="39">
        <v>440</v>
      </c>
      <c r="D77" s="200">
        <v>0</v>
      </c>
      <c r="E77" s="200">
        <v>0</v>
      </c>
      <c r="F77" s="200">
        <v>0</v>
      </c>
      <c r="G77" s="200">
        <v>0</v>
      </c>
      <c r="H77" s="200">
        <v>0</v>
      </c>
      <c r="I77" s="200">
        <v>0</v>
      </c>
      <c r="J77" s="200">
        <v>0</v>
      </c>
      <c r="K77" s="200">
        <v>0</v>
      </c>
      <c r="L77" s="116">
        <v>0</v>
      </c>
      <c r="M77" s="5"/>
      <c r="N77" s="5"/>
    </row>
    <row r="78" spans="1:14" ht="15.75" customHeight="1">
      <c r="A78" s="180" t="s">
        <v>101</v>
      </c>
      <c r="B78" s="167">
        <v>3140</v>
      </c>
      <c r="C78" s="167">
        <v>450</v>
      </c>
      <c r="D78" s="268">
        <f>D79+D81+D87</f>
        <v>0</v>
      </c>
      <c r="E78" s="268">
        <f aca="true" t="shared" si="20" ref="E78:K78">E79+E81+E87</f>
        <v>0</v>
      </c>
      <c r="F78" s="268">
        <f t="shared" si="20"/>
        <v>0</v>
      </c>
      <c r="G78" s="268">
        <f t="shared" si="20"/>
        <v>0</v>
      </c>
      <c r="H78" s="268">
        <f t="shared" si="20"/>
        <v>0</v>
      </c>
      <c r="I78" s="268">
        <f t="shared" si="20"/>
        <v>0</v>
      </c>
      <c r="J78" s="268">
        <f t="shared" si="20"/>
        <v>0</v>
      </c>
      <c r="K78" s="268">
        <f t="shared" si="20"/>
        <v>0</v>
      </c>
      <c r="L78" s="120" t="s">
        <v>80</v>
      </c>
      <c r="M78" s="5"/>
      <c r="N78" s="5"/>
    </row>
    <row r="79" spans="1:14" ht="16.5" customHeight="1">
      <c r="A79" s="95" t="s">
        <v>203</v>
      </c>
      <c r="B79" s="39">
        <v>3141</v>
      </c>
      <c r="C79" s="39">
        <v>460</v>
      </c>
      <c r="D79" s="273">
        <v>0</v>
      </c>
      <c r="E79" s="273"/>
      <c r="F79" s="273">
        <v>0</v>
      </c>
      <c r="G79" s="273">
        <v>0</v>
      </c>
      <c r="H79" s="273">
        <v>0</v>
      </c>
      <c r="I79" s="273">
        <v>0</v>
      </c>
      <c r="J79" s="273">
        <v>0</v>
      </c>
      <c r="K79" s="273">
        <v>0</v>
      </c>
      <c r="L79" s="82"/>
      <c r="M79" s="5"/>
      <c r="N79" s="5"/>
    </row>
    <row r="80" spans="1:12" ht="16.5" customHeight="1" hidden="1" thickTop="1">
      <c r="A80" s="92" t="s">
        <v>103</v>
      </c>
      <c r="B80" s="39">
        <v>2142</v>
      </c>
      <c r="C80" s="39"/>
      <c r="D80" s="273">
        <v>0</v>
      </c>
      <c r="E80" s="273"/>
      <c r="F80" s="273">
        <v>0</v>
      </c>
      <c r="G80" s="273">
        <v>0</v>
      </c>
      <c r="H80" s="273">
        <v>0</v>
      </c>
      <c r="I80" s="273">
        <v>0</v>
      </c>
      <c r="J80" s="273">
        <v>0</v>
      </c>
      <c r="K80" s="273">
        <v>0</v>
      </c>
      <c r="L80" s="110">
        <v>11</v>
      </c>
    </row>
    <row r="81" spans="1:12" ht="18" customHeight="1">
      <c r="A81" s="92" t="s">
        <v>204</v>
      </c>
      <c r="B81" s="39">
        <v>3142</v>
      </c>
      <c r="C81" s="39">
        <v>470</v>
      </c>
      <c r="D81" s="273">
        <v>0</v>
      </c>
      <c r="E81" s="273"/>
      <c r="F81" s="273">
        <v>0</v>
      </c>
      <c r="G81" s="273">
        <v>0</v>
      </c>
      <c r="H81" s="273">
        <v>0</v>
      </c>
      <c r="I81" s="273">
        <v>0</v>
      </c>
      <c r="J81" s="273">
        <v>0</v>
      </c>
      <c r="K81" s="273">
        <v>0</v>
      </c>
      <c r="L81" s="111">
        <v>0</v>
      </c>
    </row>
    <row r="82" spans="1:12" ht="16.5" customHeight="1" hidden="1" thickBot="1">
      <c r="A82" s="92"/>
      <c r="B82" s="145"/>
      <c r="C82" s="145"/>
      <c r="D82" s="207"/>
      <c r="E82" s="207"/>
      <c r="F82" s="207"/>
      <c r="G82" s="207"/>
      <c r="H82" s="207"/>
      <c r="I82" s="207"/>
      <c r="J82" s="207"/>
      <c r="K82" s="208"/>
      <c r="L82" s="111">
        <v>0</v>
      </c>
    </row>
    <row r="83" spans="1:14" ht="15" customHeight="1" hidden="1" thickTop="1">
      <c r="A83" s="92"/>
      <c r="B83" s="145"/>
      <c r="C83" s="145"/>
      <c r="D83" s="209"/>
      <c r="E83" s="209"/>
      <c r="F83" s="209"/>
      <c r="G83" s="209"/>
      <c r="H83" s="209"/>
      <c r="I83" s="209"/>
      <c r="J83" s="209"/>
      <c r="K83" s="209"/>
      <c r="L83" s="111">
        <v>0</v>
      </c>
      <c r="M83" s="9"/>
      <c r="N83" s="9"/>
    </row>
    <row r="84" spans="1:14" ht="17.25" customHeight="1" hidden="1">
      <c r="A84" s="92"/>
      <c r="B84" s="145"/>
      <c r="C84" s="145"/>
      <c r="D84" s="194">
        <v>0</v>
      </c>
      <c r="E84" s="194">
        <v>0</v>
      </c>
      <c r="F84" s="194">
        <v>0</v>
      </c>
      <c r="G84" s="194">
        <v>0</v>
      </c>
      <c r="H84" s="194">
        <v>0</v>
      </c>
      <c r="I84" s="194">
        <v>0</v>
      </c>
      <c r="J84" s="194">
        <v>0</v>
      </c>
      <c r="K84" s="194">
        <v>0</v>
      </c>
      <c r="L84" s="111">
        <v>0</v>
      </c>
      <c r="M84" s="5"/>
      <c r="N84" s="5"/>
    </row>
    <row r="85" spans="1:14" ht="18" customHeight="1" hidden="1">
      <c r="A85" s="92"/>
      <c r="B85" s="145"/>
      <c r="C85" s="145"/>
      <c r="D85" s="201">
        <v>0</v>
      </c>
      <c r="E85" s="201">
        <v>0</v>
      </c>
      <c r="F85" s="201">
        <v>0</v>
      </c>
      <c r="G85" s="201">
        <v>0</v>
      </c>
      <c r="H85" s="201">
        <v>0</v>
      </c>
      <c r="I85" s="201">
        <v>0</v>
      </c>
      <c r="J85" s="201">
        <v>0</v>
      </c>
      <c r="K85" s="201">
        <v>0</v>
      </c>
      <c r="L85" s="109">
        <v>0</v>
      </c>
      <c r="M85" s="5"/>
      <c r="N85" s="5"/>
    </row>
    <row r="86" spans="1:14" ht="14.25" customHeight="1" hidden="1">
      <c r="A86" s="68">
        <v>1</v>
      </c>
      <c r="B86" s="39">
        <v>2</v>
      </c>
      <c r="C86" s="39"/>
      <c r="D86" s="201">
        <v>0</v>
      </c>
      <c r="E86" s="201">
        <v>0</v>
      </c>
      <c r="F86" s="201">
        <v>0</v>
      </c>
      <c r="G86" s="201">
        <v>0</v>
      </c>
      <c r="H86" s="201">
        <v>0</v>
      </c>
      <c r="I86" s="201">
        <v>0</v>
      </c>
      <c r="J86" s="201">
        <v>0</v>
      </c>
      <c r="K86" s="201">
        <v>0</v>
      </c>
      <c r="L86" s="109">
        <v>0</v>
      </c>
      <c r="M86" s="5"/>
      <c r="N86" s="5"/>
    </row>
    <row r="87" spans="1:14" ht="15" customHeight="1">
      <c r="A87" s="95" t="s">
        <v>105</v>
      </c>
      <c r="B87" s="39">
        <v>3143</v>
      </c>
      <c r="C87" s="39">
        <v>480</v>
      </c>
      <c r="D87" s="201">
        <v>0</v>
      </c>
      <c r="E87" s="201">
        <v>0</v>
      </c>
      <c r="F87" s="201">
        <v>0</v>
      </c>
      <c r="G87" s="201">
        <v>0</v>
      </c>
      <c r="H87" s="201">
        <v>0</v>
      </c>
      <c r="I87" s="201">
        <v>0</v>
      </c>
      <c r="J87" s="201">
        <v>0</v>
      </c>
      <c r="K87" s="201">
        <v>0</v>
      </c>
      <c r="L87" s="121">
        <f>SUM(L88,L105)</f>
        <v>0</v>
      </c>
      <c r="M87" s="5"/>
      <c r="N87" s="5"/>
    </row>
    <row r="88" spans="1:14" ht="15">
      <c r="A88" s="180" t="s">
        <v>78</v>
      </c>
      <c r="B88" s="167">
        <v>3150</v>
      </c>
      <c r="C88" s="167">
        <v>490</v>
      </c>
      <c r="D88" s="196">
        <v>0</v>
      </c>
      <c r="E88" s="196">
        <v>0</v>
      </c>
      <c r="F88" s="196"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21">
        <f>SUM(L89,L96)</f>
        <v>0</v>
      </c>
      <c r="M88" s="5"/>
      <c r="N88" s="5"/>
    </row>
    <row r="89" spans="1:14" s="1" customFormat="1" ht="15">
      <c r="A89" s="180" t="s">
        <v>106</v>
      </c>
      <c r="B89" s="167">
        <v>3160</v>
      </c>
      <c r="C89" s="167">
        <v>500</v>
      </c>
      <c r="D89" s="196">
        <v>0</v>
      </c>
      <c r="E89" s="196">
        <v>0</v>
      </c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22">
        <f>SUM(L90:L95)</f>
        <v>0</v>
      </c>
      <c r="M89" s="18"/>
      <c r="N89" s="18"/>
    </row>
    <row r="90" spans="1:14" s="1" customFormat="1" ht="15.75">
      <c r="A90" s="181" t="s">
        <v>58</v>
      </c>
      <c r="B90" s="165">
        <v>3200</v>
      </c>
      <c r="C90" s="165">
        <v>510</v>
      </c>
      <c r="D90" s="205">
        <f>D91+D92+D93+D94</f>
        <v>0</v>
      </c>
      <c r="E90" s="205">
        <f aca="true" t="shared" si="21" ref="E90:K90">E91+E92+E93+E94</f>
        <v>0</v>
      </c>
      <c r="F90" s="205">
        <f t="shared" si="21"/>
        <v>0</v>
      </c>
      <c r="G90" s="205">
        <f t="shared" si="21"/>
        <v>0</v>
      </c>
      <c r="H90" s="205">
        <f t="shared" si="21"/>
        <v>0</v>
      </c>
      <c r="I90" s="205">
        <f t="shared" si="21"/>
        <v>0</v>
      </c>
      <c r="J90" s="205">
        <f t="shared" si="21"/>
        <v>0</v>
      </c>
      <c r="K90" s="205">
        <f t="shared" si="21"/>
        <v>0</v>
      </c>
      <c r="L90" s="118">
        <f>SUM(L93,L108)</f>
        <v>0</v>
      </c>
      <c r="M90" s="18"/>
      <c r="N90" s="18"/>
    </row>
    <row r="91" spans="1:14" s="1" customFormat="1" ht="29.25">
      <c r="A91" s="180" t="s">
        <v>107</v>
      </c>
      <c r="B91" s="167">
        <v>3210</v>
      </c>
      <c r="C91" s="167">
        <v>520</v>
      </c>
      <c r="D91" s="211">
        <f aca="true" t="shared" si="22" ref="D91:K92">SUM(D95,D104)</f>
        <v>0</v>
      </c>
      <c r="E91" s="211">
        <f t="shared" si="22"/>
        <v>0</v>
      </c>
      <c r="F91" s="211">
        <f t="shared" si="22"/>
        <v>0</v>
      </c>
      <c r="G91" s="211">
        <f t="shared" si="22"/>
        <v>0</v>
      </c>
      <c r="H91" s="211">
        <f t="shared" si="22"/>
        <v>0</v>
      </c>
      <c r="I91" s="211">
        <f t="shared" si="22"/>
        <v>0</v>
      </c>
      <c r="J91" s="211">
        <f t="shared" si="22"/>
        <v>0</v>
      </c>
      <c r="K91" s="228">
        <f t="shared" si="22"/>
        <v>0</v>
      </c>
      <c r="L91" s="118"/>
      <c r="M91" s="18"/>
      <c r="N91" s="18"/>
    </row>
    <row r="92" spans="1:14" s="1" customFormat="1" ht="31.5" customHeight="1">
      <c r="A92" s="182" t="s">
        <v>75</v>
      </c>
      <c r="B92" s="167">
        <v>3220</v>
      </c>
      <c r="C92" s="167">
        <v>530</v>
      </c>
      <c r="D92" s="211">
        <v>0</v>
      </c>
      <c r="E92" s="211"/>
      <c r="F92" s="211">
        <f t="shared" si="22"/>
        <v>0</v>
      </c>
      <c r="G92" s="211">
        <v>0</v>
      </c>
      <c r="H92" s="211">
        <v>0</v>
      </c>
      <c r="I92" s="211">
        <v>0</v>
      </c>
      <c r="J92" s="211">
        <v>0</v>
      </c>
      <c r="K92" s="228">
        <v>0</v>
      </c>
      <c r="L92" s="118"/>
      <c r="M92" s="18"/>
      <c r="N92" s="18"/>
    </row>
    <row r="93" spans="1:14" s="20" customFormat="1" ht="28.5">
      <c r="A93" s="182" t="s">
        <v>205</v>
      </c>
      <c r="B93" s="167">
        <v>3230</v>
      </c>
      <c r="C93" s="167">
        <v>540</v>
      </c>
      <c r="D93" s="211">
        <v>0</v>
      </c>
      <c r="E93" s="211"/>
      <c r="F93" s="211">
        <v>0</v>
      </c>
      <c r="G93" s="211">
        <v>0</v>
      </c>
      <c r="H93" s="211">
        <v>0</v>
      </c>
      <c r="I93" s="211">
        <v>0</v>
      </c>
      <c r="J93" s="211">
        <v>0</v>
      </c>
      <c r="K93" s="211">
        <v>0</v>
      </c>
      <c r="L93" s="111">
        <v>0</v>
      </c>
      <c r="M93" s="19"/>
      <c r="N93" s="19"/>
    </row>
    <row r="94" spans="1:14" s="20" customFormat="1" ht="15">
      <c r="A94" s="182" t="s">
        <v>108</v>
      </c>
      <c r="B94" s="167">
        <v>3240</v>
      </c>
      <c r="C94" s="167">
        <v>550</v>
      </c>
      <c r="D94" s="211">
        <f aca="true" t="shared" si="23" ref="D94:K94">SUM(D96,D105)</f>
        <v>0</v>
      </c>
      <c r="E94" s="211">
        <f t="shared" si="23"/>
        <v>0</v>
      </c>
      <c r="F94" s="211">
        <f t="shared" si="23"/>
        <v>0</v>
      </c>
      <c r="G94" s="211">
        <f t="shared" si="23"/>
        <v>0</v>
      </c>
      <c r="H94" s="211">
        <f t="shared" si="23"/>
        <v>0</v>
      </c>
      <c r="I94" s="211">
        <f t="shared" si="23"/>
        <v>0</v>
      </c>
      <c r="J94" s="211">
        <f t="shared" si="23"/>
        <v>0</v>
      </c>
      <c r="K94" s="211">
        <f t="shared" si="23"/>
        <v>0</v>
      </c>
      <c r="L94" s="111"/>
      <c r="M94" s="19"/>
      <c r="N94" s="19"/>
    </row>
    <row r="95" spans="1:14" s="14" customFormat="1" ht="15.75">
      <c r="A95" s="184" t="s">
        <v>59</v>
      </c>
      <c r="B95" s="46">
        <v>4100</v>
      </c>
      <c r="C95" s="46">
        <v>560</v>
      </c>
      <c r="D95" s="205">
        <f>D96</f>
        <v>0</v>
      </c>
      <c r="E95" s="205">
        <f aca="true" t="shared" si="24" ref="E95:K95">E96</f>
        <v>0</v>
      </c>
      <c r="F95" s="205">
        <f t="shared" si="24"/>
        <v>0</v>
      </c>
      <c r="G95" s="205">
        <f t="shared" si="24"/>
        <v>0</v>
      </c>
      <c r="H95" s="205">
        <f t="shared" si="24"/>
        <v>0</v>
      </c>
      <c r="I95" s="205">
        <f t="shared" si="24"/>
        <v>0</v>
      </c>
      <c r="J95" s="205">
        <f t="shared" si="24"/>
        <v>0</v>
      </c>
      <c r="K95" s="205">
        <f t="shared" si="24"/>
        <v>0</v>
      </c>
      <c r="L95" s="111">
        <v>0</v>
      </c>
      <c r="M95" s="13"/>
      <c r="N95" s="13"/>
    </row>
    <row r="96" spans="1:14" ht="15">
      <c r="A96" s="94" t="s">
        <v>60</v>
      </c>
      <c r="B96" s="41">
        <v>4110</v>
      </c>
      <c r="C96" s="41">
        <v>570</v>
      </c>
      <c r="D96" s="196">
        <f>D97+D98+D99</f>
        <v>0</v>
      </c>
      <c r="E96" s="196">
        <f aca="true" t="shared" si="25" ref="E96:K96">E97+E98+E99</f>
        <v>0</v>
      </c>
      <c r="F96" s="196">
        <f t="shared" si="25"/>
        <v>0</v>
      </c>
      <c r="G96" s="196">
        <f t="shared" si="25"/>
        <v>0</v>
      </c>
      <c r="H96" s="196">
        <f t="shared" si="25"/>
        <v>0</v>
      </c>
      <c r="I96" s="196">
        <f t="shared" si="25"/>
        <v>0</v>
      </c>
      <c r="J96" s="196">
        <f t="shared" si="25"/>
        <v>0</v>
      </c>
      <c r="K96" s="196">
        <f t="shared" si="25"/>
        <v>0</v>
      </c>
      <c r="L96" s="111">
        <v>0</v>
      </c>
      <c r="M96" s="5"/>
      <c r="N96" s="5"/>
    </row>
    <row r="97" spans="1:14" ht="31.5" customHeight="1">
      <c r="A97" s="95" t="s">
        <v>61</v>
      </c>
      <c r="B97" s="39">
        <v>4111</v>
      </c>
      <c r="C97" s="39">
        <v>580</v>
      </c>
      <c r="D97" s="194">
        <v>0</v>
      </c>
      <c r="E97" s="194"/>
      <c r="F97" s="194">
        <v>0</v>
      </c>
      <c r="G97" s="194">
        <v>0</v>
      </c>
      <c r="H97" s="194">
        <v>0</v>
      </c>
      <c r="I97" s="194">
        <v>0</v>
      </c>
      <c r="J97" s="194">
        <v>0</v>
      </c>
      <c r="K97" s="194">
        <v>0</v>
      </c>
      <c r="L97" s="111">
        <v>0</v>
      </c>
      <c r="M97" s="5"/>
      <c r="N97" s="5"/>
    </row>
    <row r="98" spans="1:14" ht="29.25" customHeight="1">
      <c r="A98" s="95" t="s">
        <v>209</v>
      </c>
      <c r="B98" s="39">
        <v>4112</v>
      </c>
      <c r="C98" s="39">
        <v>590</v>
      </c>
      <c r="D98" s="194">
        <v>0</v>
      </c>
      <c r="E98" s="194">
        <v>0</v>
      </c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11">
        <v>0</v>
      </c>
      <c r="M98" s="5"/>
      <c r="N98" s="5"/>
    </row>
    <row r="99" spans="1:14" ht="15.75" customHeight="1">
      <c r="A99" s="95" t="s">
        <v>63</v>
      </c>
      <c r="B99" s="39">
        <v>4113</v>
      </c>
      <c r="C99" s="39">
        <v>600</v>
      </c>
      <c r="D99" s="194">
        <v>0</v>
      </c>
      <c r="E99" s="194">
        <v>0</v>
      </c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53"/>
      <c r="M99" s="5"/>
      <c r="N99" s="5"/>
    </row>
    <row r="100" spans="1:14" ht="19.5" customHeight="1" hidden="1">
      <c r="A100" s="180" t="s">
        <v>156</v>
      </c>
      <c r="B100" s="167">
        <v>4120</v>
      </c>
      <c r="C100" s="167"/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21" customHeight="1" hidden="1">
      <c r="A101" s="185" t="s">
        <v>64</v>
      </c>
      <c r="B101" s="174">
        <v>4121</v>
      </c>
      <c r="C101" s="174"/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12.75" customHeight="1" hidden="1">
      <c r="A102" s="185" t="s">
        <v>157</v>
      </c>
      <c r="B102" s="174">
        <v>4122</v>
      </c>
      <c r="C102" s="174"/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17.25" customHeight="1" hidden="1">
      <c r="A103" s="185" t="s">
        <v>66</v>
      </c>
      <c r="B103" s="174">
        <v>4123</v>
      </c>
      <c r="C103" s="174"/>
      <c r="D103" s="201">
        <v>0</v>
      </c>
      <c r="E103" s="201">
        <v>0</v>
      </c>
      <c r="F103" s="201">
        <v>0</v>
      </c>
      <c r="G103" s="201">
        <v>0</v>
      </c>
      <c r="H103" s="201">
        <v>0</v>
      </c>
      <c r="I103" s="201">
        <v>0</v>
      </c>
      <c r="J103" s="201">
        <v>0</v>
      </c>
      <c r="K103" s="201">
        <v>0</v>
      </c>
      <c r="L103" s="153"/>
      <c r="M103" s="5"/>
      <c r="N103" s="5"/>
    </row>
    <row r="104" spans="1:14" s="14" customFormat="1" ht="18" customHeight="1" thickBot="1">
      <c r="A104" s="184" t="s">
        <v>67</v>
      </c>
      <c r="B104" s="165">
        <v>4200</v>
      </c>
      <c r="C104" s="165">
        <v>610</v>
      </c>
      <c r="D104" s="191">
        <f>D105</f>
        <v>0</v>
      </c>
      <c r="E104" s="191">
        <f aca="true" t="shared" si="26" ref="E104:K104">E105</f>
        <v>0</v>
      </c>
      <c r="F104" s="191">
        <f t="shared" si="26"/>
        <v>0</v>
      </c>
      <c r="G104" s="191">
        <f t="shared" si="26"/>
        <v>0</v>
      </c>
      <c r="H104" s="191">
        <f t="shared" si="26"/>
        <v>0</v>
      </c>
      <c r="I104" s="191">
        <f t="shared" si="26"/>
        <v>0</v>
      </c>
      <c r="J104" s="191">
        <f t="shared" si="26"/>
        <v>0</v>
      </c>
      <c r="K104" s="191">
        <f t="shared" si="26"/>
        <v>0</v>
      </c>
      <c r="L104" s="124">
        <v>0</v>
      </c>
      <c r="M104" s="13"/>
      <c r="N104" s="13"/>
    </row>
    <row r="105" spans="1:14" ht="16.5" customHeight="1">
      <c r="A105" s="146" t="s">
        <v>68</v>
      </c>
      <c r="B105" s="41">
        <v>4210</v>
      </c>
      <c r="C105" s="41">
        <v>620</v>
      </c>
      <c r="D105" s="203">
        <f aca="true" t="shared" si="27" ref="D105:D113">SUM(D106:D108)</f>
        <v>0</v>
      </c>
      <c r="E105" s="224"/>
      <c r="F105" s="224">
        <v>0</v>
      </c>
      <c r="G105" s="224">
        <v>0</v>
      </c>
      <c r="H105" s="224">
        <v>0</v>
      </c>
      <c r="I105" s="224">
        <v>0</v>
      </c>
      <c r="J105" s="224">
        <v>0</v>
      </c>
      <c r="K105" s="224">
        <v>0</v>
      </c>
      <c r="L105" s="10"/>
      <c r="M105" s="5"/>
      <c r="N105" s="5"/>
    </row>
    <row r="106" spans="1:14" ht="20.25" customHeight="1" hidden="1">
      <c r="A106" s="186" t="s">
        <v>69</v>
      </c>
      <c r="B106" s="41">
        <v>4220</v>
      </c>
      <c r="C106" s="41"/>
      <c r="D106" s="203">
        <f t="shared" si="27"/>
        <v>0</v>
      </c>
      <c r="E106" s="225"/>
      <c r="F106" s="225"/>
      <c r="G106" s="225"/>
      <c r="H106" s="225"/>
      <c r="I106" s="225"/>
      <c r="J106" s="225"/>
      <c r="K106" s="225"/>
      <c r="L106" s="10"/>
      <c r="M106" s="5"/>
      <c r="N106" s="5"/>
    </row>
    <row r="107" spans="1:14" ht="21" customHeight="1" hidden="1">
      <c r="A107" s="241"/>
      <c r="B107" s="174"/>
      <c r="C107" s="174"/>
      <c r="D107" s="203">
        <f t="shared" si="27"/>
        <v>0</v>
      </c>
      <c r="E107" s="225"/>
      <c r="F107" s="225"/>
      <c r="G107" s="225"/>
      <c r="H107" s="225"/>
      <c r="I107" s="225"/>
      <c r="J107" s="225"/>
      <c r="K107" s="225"/>
      <c r="L107" s="10"/>
      <c r="M107" s="5"/>
      <c r="N107" s="5"/>
    </row>
    <row r="108" spans="1:14" s="1" customFormat="1" ht="18" customHeight="1" hidden="1">
      <c r="A108" s="91"/>
      <c r="B108" s="142"/>
      <c r="C108" s="142"/>
      <c r="D108" s="203">
        <f t="shared" si="27"/>
        <v>0</v>
      </c>
      <c r="E108" s="226">
        <f aca="true" t="shared" si="28" ref="E108:K108">SUM(E109:E110)</f>
        <v>0</v>
      </c>
      <c r="F108" s="226">
        <f t="shared" si="28"/>
        <v>0</v>
      </c>
      <c r="G108" s="226">
        <f t="shared" si="28"/>
        <v>0</v>
      </c>
      <c r="H108" s="226">
        <f t="shared" si="28"/>
        <v>0</v>
      </c>
      <c r="I108" s="226">
        <f t="shared" si="28"/>
        <v>0</v>
      </c>
      <c r="J108" s="226">
        <f t="shared" si="28"/>
        <v>0</v>
      </c>
      <c r="K108" s="226">
        <f t="shared" si="28"/>
        <v>0</v>
      </c>
      <c r="L108" s="17"/>
      <c r="M108" s="18"/>
      <c r="N108" s="18"/>
    </row>
    <row r="109" spans="1:14" s="14" customFormat="1" ht="15.75" customHeight="1" hidden="1">
      <c r="A109" s="32"/>
      <c r="B109" s="141"/>
      <c r="C109" s="141"/>
      <c r="D109" s="203">
        <f t="shared" si="27"/>
        <v>0</v>
      </c>
      <c r="E109" s="227"/>
      <c r="F109" s="227"/>
      <c r="G109" s="227"/>
      <c r="H109" s="227"/>
      <c r="I109" s="227"/>
      <c r="J109" s="227"/>
      <c r="K109" s="227"/>
      <c r="L109" s="12"/>
      <c r="M109" s="13"/>
      <c r="N109" s="13"/>
    </row>
    <row r="110" spans="1:14" s="14" customFormat="1" ht="14.25" customHeight="1" hidden="1">
      <c r="A110" s="30"/>
      <c r="B110" s="141"/>
      <c r="C110" s="141"/>
      <c r="D110" s="203">
        <f t="shared" si="27"/>
        <v>0</v>
      </c>
      <c r="E110" s="227"/>
      <c r="F110" s="227"/>
      <c r="G110" s="227"/>
      <c r="H110" s="227"/>
      <c r="I110" s="227"/>
      <c r="J110" s="227"/>
      <c r="K110" s="227"/>
      <c r="L110" s="12"/>
      <c r="M110" s="13"/>
      <c r="N110" s="13"/>
    </row>
    <row r="111" spans="1:14" s="24" customFormat="1" ht="14.25" customHeight="1" hidden="1">
      <c r="A111" s="34"/>
      <c r="B111" s="25"/>
      <c r="C111" s="25"/>
      <c r="D111" s="203">
        <f t="shared" si="27"/>
        <v>0</v>
      </c>
      <c r="E111" s="216"/>
      <c r="F111" s="216"/>
      <c r="G111" s="216"/>
      <c r="H111" s="216"/>
      <c r="I111" s="216"/>
      <c r="J111" s="216"/>
      <c r="K111" s="216"/>
      <c r="L111" s="27"/>
      <c r="M111" s="28"/>
      <c r="N111" s="28"/>
    </row>
    <row r="112" spans="1:13" ht="18" customHeight="1" hidden="1">
      <c r="A112" s="147"/>
      <c r="B112" s="41"/>
      <c r="C112" s="41"/>
      <c r="D112" s="203"/>
      <c r="E112" s="250"/>
      <c r="F112" s="250"/>
      <c r="G112" s="250"/>
      <c r="H112" s="250"/>
      <c r="I112" s="250"/>
      <c r="J112" s="250"/>
      <c r="K112" s="250"/>
      <c r="L112" s="27"/>
      <c r="M112" s="28"/>
    </row>
    <row r="113" spans="1:11" ht="22.5" customHeight="1" hidden="1">
      <c r="A113" s="253"/>
      <c r="B113" s="187"/>
      <c r="C113" s="187"/>
      <c r="D113" s="275">
        <f t="shared" si="27"/>
        <v>0</v>
      </c>
      <c r="E113" s="220"/>
      <c r="F113" s="220"/>
      <c r="G113" s="220"/>
      <c r="H113" s="220"/>
      <c r="I113" s="220"/>
      <c r="J113" s="220"/>
      <c r="K113" s="220"/>
    </row>
    <row r="114" spans="1:11" ht="16.5" customHeight="1">
      <c r="A114" s="179" t="s">
        <v>79</v>
      </c>
      <c r="B114" s="174">
        <v>5000</v>
      </c>
      <c r="C114" s="174">
        <v>630</v>
      </c>
      <c r="D114" s="191" t="s">
        <v>154</v>
      </c>
      <c r="E114" s="191">
        <v>570768</v>
      </c>
      <c r="F114" s="191">
        <v>0</v>
      </c>
      <c r="G114" s="191" t="s">
        <v>154</v>
      </c>
      <c r="H114" s="191" t="s">
        <v>154</v>
      </c>
      <c r="I114" s="191" t="s">
        <v>154</v>
      </c>
      <c r="J114" s="191" t="s">
        <v>154</v>
      </c>
      <c r="K114" s="191" t="s">
        <v>154</v>
      </c>
    </row>
    <row r="115" spans="1:11" ht="18.75" customHeight="1">
      <c r="A115" s="145" t="s">
        <v>150</v>
      </c>
      <c r="B115" s="39">
        <v>9000</v>
      </c>
      <c r="C115" s="246">
        <v>640</v>
      </c>
      <c r="D115" s="231">
        <v>0</v>
      </c>
      <c r="E115" s="231"/>
      <c r="F115" s="231">
        <v>0</v>
      </c>
      <c r="G115" s="231">
        <v>0</v>
      </c>
      <c r="H115" s="231">
        <v>0</v>
      </c>
      <c r="I115" s="231">
        <v>0</v>
      </c>
      <c r="J115" s="231">
        <v>0</v>
      </c>
      <c r="K115" s="231">
        <v>0</v>
      </c>
    </row>
    <row r="116" spans="1:11" ht="12.75">
      <c r="A116" s="144"/>
      <c r="B116" s="37"/>
      <c r="C116" s="37"/>
      <c r="D116" s="37"/>
      <c r="E116" s="37"/>
      <c r="F116" s="37"/>
      <c r="G116" s="37"/>
      <c r="H116" s="37"/>
      <c r="I116" s="37"/>
      <c r="J116" s="37"/>
      <c r="K116" s="37"/>
    </row>
    <row r="117" ht="12.75" customHeight="1">
      <c r="A117" s="190" t="s">
        <v>168</v>
      </c>
    </row>
    <row r="118" ht="12.75" customHeight="1">
      <c r="A118" s="190"/>
    </row>
    <row r="119" ht="12.75" customHeight="1">
      <c r="A119" s="190"/>
    </row>
    <row r="120" spans="1:9" ht="15.75">
      <c r="A120" s="47" t="s">
        <v>183</v>
      </c>
      <c r="B120" s="108"/>
      <c r="C120" s="108"/>
      <c r="D120" s="49"/>
      <c r="E120" s="49"/>
      <c r="F120" s="49"/>
      <c r="G120" s="108"/>
      <c r="H120" s="108" t="s">
        <v>151</v>
      </c>
      <c r="I120" s="108"/>
    </row>
    <row r="121" spans="1:13" ht="15">
      <c r="A121" s="49"/>
      <c r="B121" s="321" t="s">
        <v>71</v>
      </c>
      <c r="C121" s="321"/>
      <c r="D121" s="49"/>
      <c r="E121" s="49"/>
      <c r="F121" s="49"/>
      <c r="G121" s="321" t="s">
        <v>173</v>
      </c>
      <c r="H121" s="321"/>
      <c r="I121" s="321"/>
      <c r="J121" s="3"/>
      <c r="K121" s="3"/>
      <c r="L121" s="3"/>
      <c r="M121" s="3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49"/>
    </row>
    <row r="123" spans="1:9" ht="15.75">
      <c r="A123" s="47" t="s">
        <v>177</v>
      </c>
      <c r="B123" s="108"/>
      <c r="C123" s="108"/>
      <c r="D123" s="49"/>
      <c r="E123" s="49"/>
      <c r="F123" s="49"/>
      <c r="G123" s="108"/>
      <c r="H123" s="108" t="s">
        <v>178</v>
      </c>
      <c r="I123" s="108"/>
    </row>
    <row r="124" spans="1:13" ht="15">
      <c r="A124" s="49"/>
      <c r="B124" s="321" t="s">
        <v>71</v>
      </c>
      <c r="C124" s="321"/>
      <c r="D124" s="49"/>
      <c r="E124" s="49"/>
      <c r="F124" s="49"/>
      <c r="G124" s="321" t="s">
        <v>174</v>
      </c>
      <c r="H124" s="321"/>
      <c r="I124" s="321"/>
      <c r="J124" s="3"/>
      <c r="K124" s="3"/>
      <c r="L124" s="3"/>
      <c r="M124" s="3"/>
    </row>
    <row r="126" ht="12.75">
      <c r="A126" t="s">
        <v>279</v>
      </c>
    </row>
    <row r="128" ht="12.75">
      <c r="A128" s="299" t="s">
        <v>259</v>
      </c>
    </row>
  </sheetData>
  <sheetProtection/>
  <mergeCells count="30">
    <mergeCell ref="A17:D17"/>
    <mergeCell ref="F17:J17"/>
    <mergeCell ref="A10:I10"/>
    <mergeCell ref="A11:I11"/>
    <mergeCell ref="A21:A22"/>
    <mergeCell ref="B21:B22"/>
    <mergeCell ref="F21:F22"/>
    <mergeCell ref="A12:I12"/>
    <mergeCell ref="H21:H22"/>
    <mergeCell ref="A14:I14"/>
    <mergeCell ref="B124:C124"/>
    <mergeCell ref="G124:I124"/>
    <mergeCell ref="A15:I15"/>
    <mergeCell ref="A16:I16"/>
    <mergeCell ref="I1:K1"/>
    <mergeCell ref="A3:D4"/>
    <mergeCell ref="A7:K7"/>
    <mergeCell ref="B8:H8"/>
    <mergeCell ref="I2:L4"/>
    <mergeCell ref="A6:K6"/>
    <mergeCell ref="L21:L22"/>
    <mergeCell ref="C21:C22"/>
    <mergeCell ref="D21:D22"/>
    <mergeCell ref="B121:C121"/>
    <mergeCell ref="G121:I121"/>
    <mergeCell ref="K21:K22"/>
    <mergeCell ref="J21:J22"/>
    <mergeCell ref="I21:I22"/>
    <mergeCell ref="E21:E22"/>
    <mergeCell ref="G21:G22"/>
  </mergeCells>
  <printOptions horizontalCentered="1"/>
  <pageMargins left="0.5905511811023623" right="0.1968503937007874" top="0.7086614173228347" bottom="0.1968503937007874" header="0.6299212598425197" footer="0.15748031496062992"/>
  <pageSetup fitToHeight="10" horizontalDpi="300" verticalDpi="300" orientation="landscape" paperSize="9" scale="59" r:id="rId1"/>
  <rowBreaks count="2" manualBreakCount="2">
    <brk id="53" max="11" man="1"/>
    <brk id="94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128"/>
  <sheetViews>
    <sheetView view="pageBreakPreview" zoomScaleSheetLayoutView="100" zoomScalePageLayoutView="0" workbookViewId="0" topLeftCell="A1">
      <selection activeCell="J48" sqref="J48"/>
    </sheetView>
  </sheetViews>
  <sheetFormatPr defaultColWidth="9.00390625" defaultRowHeight="12.75"/>
  <cols>
    <col min="1" max="1" width="55.25390625" style="0" customWidth="1"/>
    <col min="2" max="2" width="15.00390625" style="0" customWidth="1"/>
    <col min="3" max="3" width="8.125" style="0" customWidth="1"/>
    <col min="4" max="4" width="18.375" style="0" customWidth="1"/>
    <col min="5" max="5" width="13.375" style="0" hidden="1" customWidth="1"/>
    <col min="6" max="6" width="18.25390625" style="0" customWidth="1"/>
    <col min="7" max="7" width="11.75390625" style="0" customWidth="1"/>
    <col min="8" max="8" width="18.25390625" style="0" customWidth="1"/>
    <col min="9" max="9" width="18.625" style="0" customWidth="1"/>
    <col min="10" max="10" width="19.00390625" style="0" customWidth="1"/>
    <col min="11" max="11" width="15.875" style="0" customWidth="1"/>
    <col min="12" max="12" width="16.125" style="0" hidden="1" customWidth="1"/>
    <col min="13" max="13" width="9.75390625" style="0" customWidth="1"/>
    <col min="14" max="14" width="9.625" style="0" customWidth="1"/>
  </cols>
  <sheetData>
    <row r="1" spans="9:14" ht="12" customHeight="1">
      <c r="I1" s="312" t="s">
        <v>170</v>
      </c>
      <c r="J1" s="312"/>
      <c r="K1" s="312"/>
      <c r="L1" s="1"/>
      <c r="M1" s="309"/>
      <c r="N1" s="309"/>
    </row>
    <row r="2" spans="7:16" ht="12.75" customHeight="1">
      <c r="G2" s="8"/>
      <c r="H2" s="8"/>
      <c r="I2" s="310" t="s">
        <v>255</v>
      </c>
      <c r="J2" s="310"/>
      <c r="K2" s="310"/>
      <c r="L2" s="310"/>
      <c r="M2" s="8"/>
      <c r="N2" s="8"/>
      <c r="O2" s="3"/>
      <c r="P2" s="3"/>
    </row>
    <row r="3" spans="1:16" ht="12.75">
      <c r="A3" s="310"/>
      <c r="B3" s="310"/>
      <c r="C3" s="310"/>
      <c r="D3" s="310"/>
      <c r="F3" s="8"/>
      <c r="G3" s="8"/>
      <c r="H3" s="8"/>
      <c r="I3" s="310"/>
      <c r="J3" s="310"/>
      <c r="K3" s="310"/>
      <c r="L3" s="310"/>
      <c r="M3" s="8"/>
      <c r="N3" s="8"/>
      <c r="O3" s="3"/>
      <c r="P3" s="3"/>
    </row>
    <row r="4" spans="1:14" ht="26.25" customHeight="1">
      <c r="A4" s="310"/>
      <c r="B4" s="310"/>
      <c r="C4" s="310"/>
      <c r="D4" s="310"/>
      <c r="F4" s="8"/>
      <c r="G4" s="8"/>
      <c r="H4" s="8"/>
      <c r="I4" s="310"/>
      <c r="J4" s="310"/>
      <c r="K4" s="310"/>
      <c r="L4" s="310"/>
      <c r="M4" s="8"/>
      <c r="N4" s="8"/>
    </row>
    <row r="5" spans="6:14" ht="14.25" customHeight="1">
      <c r="F5" s="8"/>
      <c r="G5" s="8"/>
      <c r="H5" s="8"/>
      <c r="I5" s="8"/>
      <c r="J5" s="8"/>
      <c r="K5" s="29"/>
      <c r="L5" s="8"/>
      <c r="N5" s="8"/>
    </row>
    <row r="6" spans="1:11" ht="15.75">
      <c r="A6" s="311" t="s">
        <v>0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</row>
    <row r="7" spans="1:11" ht="15.75">
      <c r="A7" s="316" t="s">
        <v>171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</row>
    <row r="8" spans="2:11" ht="15.75">
      <c r="B8" s="315" t="s">
        <v>277</v>
      </c>
      <c r="C8" s="315"/>
      <c r="D8" s="315"/>
      <c r="E8" s="315"/>
      <c r="F8" s="315"/>
      <c r="G8" s="315"/>
      <c r="H8" s="315"/>
      <c r="K8" s="9"/>
    </row>
    <row r="9" spans="9:11" ht="12.75">
      <c r="I9" s="158"/>
      <c r="K9" s="9" t="s">
        <v>5</v>
      </c>
    </row>
    <row r="10" spans="1:11" ht="12.75">
      <c r="A10" s="302" t="s">
        <v>176</v>
      </c>
      <c r="B10" s="302"/>
      <c r="C10" s="302"/>
      <c r="D10" s="302"/>
      <c r="E10" s="302"/>
      <c r="F10" s="302"/>
      <c r="G10" s="302"/>
      <c r="H10" s="302"/>
      <c r="I10" s="302"/>
      <c r="J10" t="s">
        <v>2</v>
      </c>
      <c r="K10" s="106" t="s">
        <v>116</v>
      </c>
    </row>
    <row r="11" spans="1:11" ht="12.75">
      <c r="A11" s="302" t="s">
        <v>159</v>
      </c>
      <c r="B11" s="302"/>
      <c r="C11" s="302"/>
      <c r="D11" s="302"/>
      <c r="E11" s="302"/>
      <c r="F11" s="302"/>
      <c r="G11" s="302"/>
      <c r="H11" s="302"/>
      <c r="I11" s="302"/>
      <c r="J11" t="s">
        <v>3</v>
      </c>
      <c r="K11" s="107">
        <v>3510136600</v>
      </c>
    </row>
    <row r="12" spans="1:11" ht="12.75" customHeight="1" hidden="1">
      <c r="A12" s="318" t="s">
        <v>117</v>
      </c>
      <c r="B12" s="318"/>
      <c r="C12" s="318"/>
      <c r="D12" s="318"/>
      <c r="E12" s="318"/>
      <c r="F12" s="318"/>
      <c r="G12" s="318"/>
      <c r="H12" s="318"/>
      <c r="I12" s="318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02" t="s">
        <v>160</v>
      </c>
      <c r="B14" s="302"/>
      <c r="C14" s="302"/>
      <c r="D14" s="302"/>
      <c r="E14" s="302"/>
      <c r="F14" s="302"/>
      <c r="G14" s="302"/>
      <c r="H14" s="302"/>
      <c r="I14" s="302"/>
      <c r="K14" s="5"/>
    </row>
    <row r="15" spans="1:11" ht="12.75">
      <c r="A15" s="302" t="s">
        <v>114</v>
      </c>
      <c r="B15" s="302"/>
      <c r="C15" s="302"/>
      <c r="D15" s="302"/>
      <c r="E15" s="302"/>
      <c r="F15" s="302"/>
      <c r="G15" s="302"/>
      <c r="H15" s="302"/>
      <c r="I15" s="302"/>
      <c r="K15" s="5"/>
    </row>
    <row r="16" spans="1:9" ht="12.75">
      <c r="A16" s="302" t="s">
        <v>211</v>
      </c>
      <c r="B16" s="302"/>
      <c r="C16" s="302"/>
      <c r="D16" s="302"/>
      <c r="E16" s="302"/>
      <c r="F16" s="302"/>
      <c r="G16" s="302"/>
      <c r="H16" s="302"/>
      <c r="I16" s="302"/>
    </row>
    <row r="17" spans="1:13" ht="44.25" customHeight="1">
      <c r="A17" s="305" t="s">
        <v>256</v>
      </c>
      <c r="B17" s="305"/>
      <c r="C17" s="305"/>
      <c r="D17" s="305"/>
      <c r="E17" s="301"/>
      <c r="F17" s="324" t="s">
        <v>271</v>
      </c>
      <c r="G17" s="324"/>
      <c r="H17" s="324"/>
      <c r="I17" s="324"/>
      <c r="M17" s="5"/>
    </row>
    <row r="18" spans="1:13" ht="12.75">
      <c r="A18" s="6" t="s">
        <v>278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06" t="s">
        <v>6</v>
      </c>
      <c r="B21" s="303" t="s">
        <v>163</v>
      </c>
      <c r="C21" s="303" t="s">
        <v>8</v>
      </c>
      <c r="D21" s="303" t="s">
        <v>164</v>
      </c>
      <c r="E21" s="303" t="s">
        <v>10</v>
      </c>
      <c r="F21" s="303" t="s">
        <v>169</v>
      </c>
      <c r="G21" s="303" t="s">
        <v>165</v>
      </c>
      <c r="H21" s="303" t="s">
        <v>166</v>
      </c>
      <c r="I21" s="303" t="s">
        <v>179</v>
      </c>
      <c r="J21" s="303" t="s">
        <v>180</v>
      </c>
      <c r="K21" s="313" t="s">
        <v>167</v>
      </c>
      <c r="L21" s="319" t="s">
        <v>134</v>
      </c>
    </row>
    <row r="22" spans="1:12" ht="62.25" customHeight="1" thickBot="1">
      <c r="A22" s="307"/>
      <c r="B22" s="304"/>
      <c r="C22" s="304"/>
      <c r="D22" s="304"/>
      <c r="E22" s="304"/>
      <c r="F22" s="304"/>
      <c r="G22" s="304"/>
      <c r="H22" s="304"/>
      <c r="I22" s="304"/>
      <c r="J22" s="304"/>
      <c r="K22" s="314"/>
      <c r="L22" s="320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229">
        <f>D25+D66+D95+D104</f>
        <v>2966586.55</v>
      </c>
      <c r="E24" s="229">
        <f aca="true" t="shared" si="0" ref="E24:K24">E25+E66+E95+E104</f>
        <v>271274</v>
      </c>
      <c r="F24" s="229">
        <f>F27+F30+F44+F114</f>
        <v>750319.55</v>
      </c>
      <c r="G24" s="229">
        <f t="shared" si="0"/>
        <v>0</v>
      </c>
      <c r="H24" s="229">
        <f t="shared" si="0"/>
        <v>725435.78</v>
      </c>
      <c r="I24" s="229">
        <f t="shared" si="0"/>
        <v>725435.78</v>
      </c>
      <c r="J24" s="229">
        <f t="shared" si="0"/>
        <v>709530.23</v>
      </c>
      <c r="K24" s="229">
        <f t="shared" si="0"/>
        <v>0</v>
      </c>
      <c r="L24" s="113">
        <f>L25+L60</f>
        <v>0</v>
      </c>
      <c r="M24" s="5"/>
      <c r="N24" s="5"/>
    </row>
    <row r="25" spans="1:14" ht="26.25" customHeight="1">
      <c r="A25" s="247" t="s">
        <v>206</v>
      </c>
      <c r="B25" s="46">
        <v>2000</v>
      </c>
      <c r="C25" s="166" t="s">
        <v>81</v>
      </c>
      <c r="D25" s="229">
        <f>D26+D31+D54+D57+D61+D65</f>
        <v>2966586.55</v>
      </c>
      <c r="E25" s="229">
        <f aca="true" t="shared" si="1" ref="E25:K25">E26+E31+E54+E57+E61+E65</f>
        <v>271274</v>
      </c>
      <c r="F25" s="229">
        <v>0</v>
      </c>
      <c r="G25" s="229">
        <f t="shared" si="1"/>
        <v>0</v>
      </c>
      <c r="H25" s="229">
        <f t="shared" si="1"/>
        <v>725435.78</v>
      </c>
      <c r="I25" s="229">
        <f t="shared" si="1"/>
        <v>725435.78</v>
      </c>
      <c r="J25" s="229">
        <f t="shared" si="1"/>
        <v>709530.23</v>
      </c>
      <c r="K25" s="229">
        <f t="shared" si="1"/>
        <v>0</v>
      </c>
      <c r="L25" s="113">
        <f>L26+L52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2772200</v>
      </c>
      <c r="E26" s="191">
        <f aca="true" t="shared" si="2" ref="E26:K26">E27+E30</f>
        <v>271274</v>
      </c>
      <c r="F26" s="191">
        <v>0</v>
      </c>
      <c r="G26" s="191">
        <f t="shared" si="2"/>
        <v>0</v>
      </c>
      <c r="H26" s="191">
        <f t="shared" si="2"/>
        <v>657438.86</v>
      </c>
      <c r="I26" s="191">
        <f t="shared" si="2"/>
        <v>657438.86</v>
      </c>
      <c r="J26" s="191">
        <f t="shared" si="2"/>
        <v>657438.86</v>
      </c>
      <c r="K26" s="191">
        <f t="shared" si="2"/>
        <v>0</v>
      </c>
      <c r="L26" s="125">
        <f>SUM(L27,L30,L31,L42,L43,L44,L51)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2033900</v>
      </c>
      <c r="E27" s="192">
        <f aca="true" t="shared" si="3" ref="E27:K27">E28+E29</f>
        <v>0</v>
      </c>
      <c r="F27" s="192">
        <v>487440</v>
      </c>
      <c r="G27" s="192">
        <f t="shared" si="3"/>
        <v>0</v>
      </c>
      <c r="H27" s="192">
        <f t="shared" si="3"/>
        <v>487208.27</v>
      </c>
      <c r="I27" s="192">
        <f t="shared" si="3"/>
        <v>487208.27</v>
      </c>
      <c r="J27" s="192">
        <f t="shared" si="3"/>
        <v>487208.27</v>
      </c>
      <c r="K27" s="192">
        <f t="shared" si="3"/>
        <v>0</v>
      </c>
      <c r="L27" s="276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2033900</v>
      </c>
      <c r="E28" s="194"/>
      <c r="F28" s="194">
        <v>0</v>
      </c>
      <c r="G28" s="194">
        <v>0</v>
      </c>
      <c r="H28" s="194">
        <v>487208.27</v>
      </c>
      <c r="I28" s="194">
        <v>487208.27</v>
      </c>
      <c r="J28" s="194">
        <v>487208.27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f>H29-I29</f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738300</v>
      </c>
      <c r="E30" s="196">
        <v>271274</v>
      </c>
      <c r="F30" s="196">
        <v>177010</v>
      </c>
      <c r="G30" s="196">
        <v>0</v>
      </c>
      <c r="H30" s="196">
        <v>170230.59</v>
      </c>
      <c r="I30" s="196">
        <v>170230.59</v>
      </c>
      <c r="J30" s="196">
        <v>170230.59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D32+D33+D34+D35+D42+D43+D44+D51</f>
        <v>194386.55</v>
      </c>
      <c r="E31" s="191">
        <f aca="true" t="shared" si="4" ref="E31:K31">E32+E33+E34+E35+E42+E43+E44+E51</f>
        <v>0</v>
      </c>
      <c r="F31" s="191">
        <v>0</v>
      </c>
      <c r="G31" s="191">
        <f t="shared" si="4"/>
        <v>0</v>
      </c>
      <c r="H31" s="191">
        <f>H32+H33+H34+H35+H42+H43+H44+H51</f>
        <v>67996.92</v>
      </c>
      <c r="I31" s="191">
        <f>I32+I33+I34+I35+I42+I43+I44+I51</f>
        <v>67996.92</v>
      </c>
      <c r="J31" s="191">
        <f t="shared" si="4"/>
        <v>52091.37</v>
      </c>
      <c r="K31" s="191">
        <f t="shared" si="4"/>
        <v>0</v>
      </c>
      <c r="L31" s="115">
        <f>SUM(L32:L36,L37:L37)</f>
        <v>0</v>
      </c>
      <c r="M31" s="13"/>
      <c r="N31" s="13"/>
    </row>
    <row r="32" spans="1:14" ht="16.5" customHeight="1">
      <c r="A32" s="239" t="s">
        <v>21</v>
      </c>
      <c r="B32" s="167">
        <v>2210</v>
      </c>
      <c r="C32" s="168" t="s">
        <v>88</v>
      </c>
      <c r="D32" s="196">
        <v>50800</v>
      </c>
      <c r="E32" s="196"/>
      <c r="F32" s="196">
        <v>0</v>
      </c>
      <c r="G32" s="196">
        <v>0</v>
      </c>
      <c r="H32" s="196">
        <v>2500</v>
      </c>
      <c r="I32" s="196">
        <v>2500</v>
      </c>
      <c r="J32" s="196">
        <v>6081</v>
      </c>
      <c r="K32" s="196">
        <f>H32-I32</f>
        <v>0</v>
      </c>
      <c r="L32" s="116">
        <v>0</v>
      </c>
      <c r="M32" s="5"/>
      <c r="N32" s="5"/>
    </row>
    <row r="33" spans="1:14" ht="15.7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f aca="true" t="shared" si="5" ref="K33:K42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f t="shared" si="5"/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20400</v>
      </c>
      <c r="E35" s="196"/>
      <c r="F35" s="196">
        <v>0</v>
      </c>
      <c r="G35" s="196">
        <v>0</v>
      </c>
      <c r="H35" s="196">
        <v>1383.94</v>
      </c>
      <c r="I35" s="196">
        <v>1383.94</v>
      </c>
      <c r="J35" s="196">
        <v>1383.94</v>
      </c>
      <c r="K35" s="196">
        <f t="shared" si="5"/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v>0</v>
      </c>
      <c r="J36" s="196"/>
      <c r="K36" s="196">
        <f t="shared" si="5"/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f t="shared" si="5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/>
      <c r="J38" s="196"/>
      <c r="K38" s="196">
        <f t="shared" si="5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v>0</v>
      </c>
      <c r="E39" s="196"/>
      <c r="F39" s="196">
        <v>0</v>
      </c>
      <c r="G39" s="196">
        <v>0</v>
      </c>
      <c r="H39" s="196">
        <v>0</v>
      </c>
      <c r="I39" s="196"/>
      <c r="J39" s="196"/>
      <c r="K39" s="196">
        <f t="shared" si="5"/>
        <v>0</v>
      </c>
      <c r="L39" s="116">
        <v>0</v>
      </c>
      <c r="M39" s="5"/>
      <c r="N39" s="5"/>
    </row>
    <row r="40" spans="1:14" ht="15.75" customHeight="1" hidden="1" thickBot="1">
      <c r="A40" s="101" t="s">
        <v>28</v>
      </c>
      <c r="B40" s="39">
        <v>1139</v>
      </c>
      <c r="C40" s="39"/>
      <c r="D40" s="196">
        <v>0</v>
      </c>
      <c r="E40" s="196"/>
      <c r="F40" s="196">
        <v>0</v>
      </c>
      <c r="G40" s="196">
        <v>0</v>
      </c>
      <c r="H40" s="196">
        <v>0</v>
      </c>
      <c r="I40" s="196"/>
      <c r="J40" s="196"/>
      <c r="K40" s="196">
        <f t="shared" si="5"/>
        <v>0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270">
        <v>4</v>
      </c>
      <c r="E41" s="270">
        <v>5</v>
      </c>
      <c r="F41" s="270">
        <v>5</v>
      </c>
      <c r="G41" s="270">
        <v>6</v>
      </c>
      <c r="H41" s="270">
        <v>7</v>
      </c>
      <c r="I41" s="270">
        <v>8</v>
      </c>
      <c r="J41" s="270">
        <v>9</v>
      </c>
      <c r="K41" s="270">
        <v>10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f t="shared" si="5"/>
        <v>0</v>
      </c>
      <c r="L42" s="117">
        <v>0</v>
      </c>
      <c r="M42" s="13"/>
      <c r="N42" s="13"/>
    </row>
    <row r="43" spans="1:14" s="14" customFormat="1" ht="15.75" customHeight="1">
      <c r="A43" s="103" t="s">
        <v>190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f>H43-I43</f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123186.55</v>
      </c>
      <c r="E44" s="192">
        <f aca="true" t="shared" si="6" ref="E44:K44">E45+E46+E47+E48+E49</f>
        <v>0</v>
      </c>
      <c r="F44" s="192">
        <v>68086.55</v>
      </c>
      <c r="G44" s="192">
        <f t="shared" si="6"/>
        <v>0</v>
      </c>
      <c r="H44" s="192">
        <f t="shared" si="6"/>
        <v>64112.979999999996</v>
      </c>
      <c r="I44" s="192">
        <f t="shared" si="6"/>
        <v>64112.979999999996</v>
      </c>
      <c r="J44" s="192">
        <f t="shared" si="6"/>
        <v>44626.43</v>
      </c>
      <c r="K44" s="192">
        <f t="shared" si="6"/>
        <v>0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194">
        <v>96886.55</v>
      </c>
      <c r="E45" s="194"/>
      <c r="F45" s="194">
        <v>0</v>
      </c>
      <c r="G45" s="194">
        <v>0</v>
      </c>
      <c r="H45" s="194">
        <v>57301.78</v>
      </c>
      <c r="I45" s="194">
        <v>57301.78</v>
      </c>
      <c r="J45" s="194">
        <v>37815.23</v>
      </c>
      <c r="K45" s="194">
        <f aca="true" t="shared" si="7" ref="K45:K50">H45-I45</f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194">
        <v>3200</v>
      </c>
      <c r="E46" s="194"/>
      <c r="F46" s="194">
        <v>0</v>
      </c>
      <c r="G46" s="194">
        <v>0</v>
      </c>
      <c r="H46" s="194">
        <v>802.38</v>
      </c>
      <c r="I46" s="194">
        <v>802.38</v>
      </c>
      <c r="J46" s="194">
        <v>802.38</v>
      </c>
      <c r="K46" s="194">
        <f t="shared" si="7"/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194">
        <v>23100</v>
      </c>
      <c r="E47" s="194"/>
      <c r="F47" s="194">
        <v>0</v>
      </c>
      <c r="G47" s="194">
        <v>0</v>
      </c>
      <c r="H47" s="194">
        <v>6008.82</v>
      </c>
      <c r="I47" s="194">
        <v>6008.82</v>
      </c>
      <c r="J47" s="194">
        <v>6008.82</v>
      </c>
      <c r="K47" s="194">
        <f t="shared" si="7"/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194">
        <v>0</v>
      </c>
      <c r="E48" s="194"/>
      <c r="F48" s="194">
        <v>0</v>
      </c>
      <c r="G48" s="194">
        <v>0</v>
      </c>
      <c r="H48" s="194">
        <v>0</v>
      </c>
      <c r="I48" s="194">
        <v>0</v>
      </c>
      <c r="J48" s="194">
        <v>0</v>
      </c>
      <c r="K48" s="194">
        <f t="shared" si="7"/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194">
        <v>0</v>
      </c>
      <c r="E49" s="194"/>
      <c r="F49" s="194">
        <v>0</v>
      </c>
      <c r="G49" s="194">
        <v>0</v>
      </c>
      <c r="H49" s="194"/>
      <c r="I49" s="194"/>
      <c r="J49" s="194"/>
      <c r="K49" s="194">
        <f t="shared" si="7"/>
        <v>0</v>
      </c>
      <c r="L49" s="116">
        <v>0</v>
      </c>
      <c r="M49" s="5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4">
        <v>0</v>
      </c>
      <c r="E50" s="194"/>
      <c r="F50" s="194">
        <v>0</v>
      </c>
      <c r="G50" s="194">
        <v>0</v>
      </c>
      <c r="H50" s="194">
        <v>0</v>
      </c>
      <c r="I50" s="194">
        <v>0</v>
      </c>
      <c r="J50" s="194">
        <v>0</v>
      </c>
      <c r="K50" s="194">
        <f t="shared" si="7"/>
        <v>0</v>
      </c>
      <c r="L50" s="116">
        <v>0</v>
      </c>
      <c r="M50" s="5"/>
      <c r="N50" s="5"/>
    </row>
    <row r="51" spans="1:14" s="14" customFormat="1" ht="27.75" customHeight="1">
      <c r="A51" s="103" t="s">
        <v>191</v>
      </c>
      <c r="B51" s="167">
        <v>2280</v>
      </c>
      <c r="C51" s="167">
        <v>210</v>
      </c>
      <c r="D51" s="196">
        <f>D52+D53</f>
        <v>0</v>
      </c>
      <c r="E51" s="196">
        <f aca="true" t="shared" si="8" ref="E51:K51">E52+E53</f>
        <v>0</v>
      </c>
      <c r="F51" s="196">
        <f t="shared" si="8"/>
        <v>0</v>
      </c>
      <c r="G51" s="196">
        <f t="shared" si="8"/>
        <v>0</v>
      </c>
      <c r="H51" s="196">
        <f t="shared" si="8"/>
        <v>0</v>
      </c>
      <c r="I51" s="196">
        <f t="shared" si="8"/>
        <v>0</v>
      </c>
      <c r="J51" s="196">
        <f t="shared" si="8"/>
        <v>0</v>
      </c>
      <c r="K51" s="196">
        <f t="shared" si="8"/>
        <v>0</v>
      </c>
      <c r="L51" s="117">
        <v>0</v>
      </c>
      <c r="M51" s="13"/>
      <c r="N51" s="13"/>
    </row>
    <row r="52" spans="1:14" s="37" customFormat="1" ht="28.5">
      <c r="A52" s="104" t="s">
        <v>98</v>
      </c>
      <c r="B52" s="39">
        <v>2281</v>
      </c>
      <c r="C52" s="39">
        <v>220</v>
      </c>
      <c r="D52" s="194"/>
      <c r="E52" s="194">
        <v>0</v>
      </c>
      <c r="F52" s="194">
        <v>0</v>
      </c>
      <c r="G52" s="194">
        <v>0</v>
      </c>
      <c r="H52" s="194">
        <v>0</v>
      </c>
      <c r="I52" s="194">
        <v>0</v>
      </c>
      <c r="J52" s="194">
        <v>0</v>
      </c>
      <c r="K52" s="194">
        <v>0</v>
      </c>
      <c r="L52" s="116">
        <f>L55</f>
        <v>0</v>
      </c>
      <c r="M52" s="36"/>
      <c r="N52" s="36"/>
    </row>
    <row r="53" spans="1:14" s="37" customFormat="1" ht="32.25" customHeight="1">
      <c r="A53" s="104" t="s">
        <v>172</v>
      </c>
      <c r="B53" s="39">
        <v>2282</v>
      </c>
      <c r="C53" s="39">
        <v>230</v>
      </c>
      <c r="D53" s="194">
        <v>0</v>
      </c>
      <c r="E53" s="194">
        <v>0</v>
      </c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194">
        <v>0</v>
      </c>
      <c r="L53" s="116">
        <v>0</v>
      </c>
      <c r="M53" s="36"/>
      <c r="N53" s="36"/>
    </row>
    <row r="54" spans="1:14" ht="15.75" customHeight="1">
      <c r="A54" s="175" t="s">
        <v>192</v>
      </c>
      <c r="B54" s="165">
        <v>2400</v>
      </c>
      <c r="C54" s="165">
        <v>240</v>
      </c>
      <c r="D54" s="201">
        <f>D55+D56</f>
        <v>0</v>
      </c>
      <c r="E54" s="201">
        <f aca="true" t="shared" si="9" ref="E54:K54">E55+E56</f>
        <v>0</v>
      </c>
      <c r="F54" s="201">
        <f t="shared" si="9"/>
        <v>0</v>
      </c>
      <c r="G54" s="201">
        <f t="shared" si="9"/>
        <v>0</v>
      </c>
      <c r="H54" s="201">
        <f t="shared" si="9"/>
        <v>0</v>
      </c>
      <c r="I54" s="201">
        <f t="shared" si="9"/>
        <v>0</v>
      </c>
      <c r="J54" s="201">
        <f t="shared" si="9"/>
        <v>0</v>
      </c>
      <c r="K54" s="201">
        <f t="shared" si="9"/>
        <v>0</v>
      </c>
      <c r="L54" s="116">
        <v>0</v>
      </c>
      <c r="M54" s="5"/>
      <c r="N54" s="5"/>
    </row>
    <row r="55" spans="1:14" s="14" customFormat="1" ht="15" customHeight="1">
      <c r="A55" s="176" t="s">
        <v>193</v>
      </c>
      <c r="B55" s="167">
        <v>2410</v>
      </c>
      <c r="C55" s="167">
        <v>250</v>
      </c>
      <c r="D55" s="196">
        <f aca="true" t="shared" si="10" ref="D55:K55">D58</f>
        <v>0</v>
      </c>
      <c r="E55" s="196">
        <f t="shared" si="10"/>
        <v>0</v>
      </c>
      <c r="F55" s="196">
        <f t="shared" si="10"/>
        <v>0</v>
      </c>
      <c r="G55" s="196">
        <f t="shared" si="10"/>
        <v>0</v>
      </c>
      <c r="H55" s="196">
        <f t="shared" si="10"/>
        <v>0</v>
      </c>
      <c r="I55" s="196">
        <f t="shared" si="10"/>
        <v>0</v>
      </c>
      <c r="J55" s="196">
        <f t="shared" si="10"/>
        <v>0</v>
      </c>
      <c r="K55" s="196">
        <f t="shared" si="10"/>
        <v>0</v>
      </c>
      <c r="L55" s="115">
        <f>SUM(L56:L58)</f>
        <v>0</v>
      </c>
      <c r="M55" s="13"/>
      <c r="N55" s="13"/>
    </row>
    <row r="56" spans="1:14" s="14" customFormat="1" ht="15">
      <c r="A56" s="176" t="s">
        <v>194</v>
      </c>
      <c r="B56" s="167">
        <v>2420</v>
      </c>
      <c r="C56" s="167">
        <v>260</v>
      </c>
      <c r="D56" s="196">
        <v>0</v>
      </c>
      <c r="E56" s="196">
        <v>0</v>
      </c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16">
        <v>0</v>
      </c>
      <c r="M56" s="13"/>
      <c r="N56" s="13"/>
    </row>
    <row r="57" spans="1:14" s="14" customFormat="1" ht="15.75">
      <c r="A57" s="175" t="s">
        <v>195</v>
      </c>
      <c r="B57" s="165">
        <v>2600</v>
      </c>
      <c r="C57" s="165">
        <v>270</v>
      </c>
      <c r="D57" s="201">
        <f>D58+D59+D60</f>
        <v>0</v>
      </c>
      <c r="E57" s="201">
        <f aca="true" t="shared" si="11" ref="E57:K57">E58+E59+E60</f>
        <v>0</v>
      </c>
      <c r="F57" s="201">
        <f t="shared" si="11"/>
        <v>0</v>
      </c>
      <c r="G57" s="201">
        <f t="shared" si="11"/>
        <v>0</v>
      </c>
      <c r="H57" s="201">
        <f t="shared" si="11"/>
        <v>0</v>
      </c>
      <c r="I57" s="201">
        <f t="shared" si="11"/>
        <v>0</v>
      </c>
      <c r="J57" s="201">
        <f t="shared" si="11"/>
        <v>0</v>
      </c>
      <c r="K57" s="201">
        <f t="shared" si="11"/>
        <v>0</v>
      </c>
      <c r="L57" s="116">
        <v>0</v>
      </c>
      <c r="M57" s="13"/>
      <c r="N57" s="13"/>
    </row>
    <row r="58" spans="1:14" s="14" customFormat="1" ht="27.75" customHeight="1">
      <c r="A58" s="176" t="s">
        <v>207</v>
      </c>
      <c r="B58" s="167">
        <v>2610</v>
      </c>
      <c r="C58" s="167">
        <v>280</v>
      </c>
      <c r="D58" s="192">
        <f aca="true" t="shared" si="12" ref="D58:L58">SUM(D59:D61)</f>
        <v>0</v>
      </c>
      <c r="E58" s="192">
        <f t="shared" si="12"/>
        <v>0</v>
      </c>
      <c r="F58" s="192">
        <f t="shared" si="12"/>
        <v>0</v>
      </c>
      <c r="G58" s="192">
        <f t="shared" si="12"/>
        <v>0</v>
      </c>
      <c r="H58" s="192">
        <f t="shared" si="12"/>
        <v>0</v>
      </c>
      <c r="I58" s="192">
        <f t="shared" si="12"/>
        <v>0</v>
      </c>
      <c r="J58" s="192">
        <f t="shared" si="12"/>
        <v>0</v>
      </c>
      <c r="K58" s="192">
        <f t="shared" si="12"/>
        <v>0</v>
      </c>
      <c r="L58" s="115">
        <f t="shared" si="12"/>
        <v>0</v>
      </c>
      <c r="M58" s="13"/>
      <c r="N58" s="13"/>
    </row>
    <row r="59" spans="1:14" ht="31.5" customHeight="1">
      <c r="A59" s="176" t="s">
        <v>55</v>
      </c>
      <c r="B59" s="167">
        <v>2620</v>
      </c>
      <c r="C59" s="167">
        <v>290</v>
      </c>
      <c r="D59" s="194">
        <v>0</v>
      </c>
      <c r="E59" s="194">
        <v>0</v>
      </c>
      <c r="F59" s="194">
        <v>0</v>
      </c>
      <c r="G59" s="194">
        <v>0</v>
      </c>
      <c r="H59" s="194">
        <v>0</v>
      </c>
      <c r="I59" s="194">
        <v>0</v>
      </c>
      <c r="J59" s="194">
        <v>0</v>
      </c>
      <c r="K59" s="194">
        <v>0</v>
      </c>
      <c r="L59" s="116">
        <v>0</v>
      </c>
      <c r="M59" s="5"/>
      <c r="N59" s="5"/>
    </row>
    <row r="60" spans="1:14" ht="32.25" customHeight="1">
      <c r="A60" s="176" t="s">
        <v>196</v>
      </c>
      <c r="B60" s="167">
        <v>2630</v>
      </c>
      <c r="C60" s="167">
        <v>300</v>
      </c>
      <c r="D60" s="194">
        <v>0</v>
      </c>
      <c r="E60" s="194">
        <v>0</v>
      </c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v>0</v>
      </c>
      <c r="L60" s="121">
        <v>0</v>
      </c>
      <c r="M60" s="5"/>
      <c r="N60" s="5"/>
    </row>
    <row r="61" spans="1:14" ht="19.5" customHeight="1">
      <c r="A61" s="169" t="s">
        <v>197</v>
      </c>
      <c r="B61" s="165">
        <v>2700</v>
      </c>
      <c r="C61" s="165">
        <v>310</v>
      </c>
      <c r="D61" s="201">
        <f>D62+D63+D64</f>
        <v>0</v>
      </c>
      <c r="E61" s="201">
        <f aca="true" t="shared" si="13" ref="E61:K61">E62+E63+E64</f>
        <v>0</v>
      </c>
      <c r="F61" s="201">
        <f t="shared" si="13"/>
        <v>0</v>
      </c>
      <c r="G61" s="201">
        <f t="shared" si="13"/>
        <v>0</v>
      </c>
      <c r="H61" s="201">
        <f t="shared" si="13"/>
        <v>0</v>
      </c>
      <c r="I61" s="201">
        <f t="shared" si="13"/>
        <v>0</v>
      </c>
      <c r="J61" s="201">
        <f t="shared" si="13"/>
        <v>0</v>
      </c>
      <c r="K61" s="201">
        <f t="shared" si="13"/>
        <v>0</v>
      </c>
      <c r="L61" s="121">
        <v>0</v>
      </c>
      <c r="M61" s="5"/>
      <c r="N61" s="5"/>
    </row>
    <row r="62" spans="1:14" s="14" customFormat="1" ht="17.25" customHeight="1">
      <c r="A62" s="172" t="s">
        <v>43</v>
      </c>
      <c r="B62" s="167">
        <v>2710</v>
      </c>
      <c r="C62" s="167">
        <v>320</v>
      </c>
      <c r="D62" s="196">
        <v>0</v>
      </c>
      <c r="E62" s="196">
        <v>0</v>
      </c>
      <c r="F62" s="196">
        <v>0</v>
      </c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11">
        <v>0</v>
      </c>
      <c r="M62" s="13"/>
      <c r="N62" s="13"/>
    </row>
    <row r="63" spans="1:14" s="1" customFormat="1" ht="15" customHeight="1">
      <c r="A63" s="172" t="s">
        <v>73</v>
      </c>
      <c r="B63" s="167">
        <v>2720</v>
      </c>
      <c r="C63" s="167">
        <v>330</v>
      </c>
      <c r="D63" s="211">
        <f aca="true" t="shared" si="14" ref="D63:L63">SUM(D64,D76,D77)</f>
        <v>0</v>
      </c>
      <c r="E63" s="211">
        <f t="shared" si="14"/>
        <v>0</v>
      </c>
      <c r="F63" s="211">
        <f t="shared" si="14"/>
        <v>0</v>
      </c>
      <c r="G63" s="211">
        <f t="shared" si="14"/>
        <v>0</v>
      </c>
      <c r="H63" s="211">
        <f t="shared" si="14"/>
        <v>0</v>
      </c>
      <c r="I63" s="211">
        <f t="shared" si="14"/>
        <v>0</v>
      </c>
      <c r="J63" s="211">
        <f t="shared" si="14"/>
        <v>0</v>
      </c>
      <c r="K63" s="211">
        <f t="shared" si="14"/>
        <v>0</v>
      </c>
      <c r="L63" s="118">
        <f t="shared" si="14"/>
        <v>0</v>
      </c>
      <c r="M63" s="18"/>
      <c r="N63" s="18"/>
    </row>
    <row r="64" spans="1:14" s="1" customFormat="1" ht="14.25" customHeight="1">
      <c r="A64" s="172" t="s">
        <v>198</v>
      </c>
      <c r="B64" s="167">
        <v>2730</v>
      </c>
      <c r="C64" s="167">
        <v>340</v>
      </c>
      <c r="D64" s="211">
        <f aca="true" t="shared" si="15" ref="D64:L64">SUM(D65:D66,D71)</f>
        <v>0</v>
      </c>
      <c r="E64" s="211">
        <f t="shared" si="15"/>
        <v>0</v>
      </c>
      <c r="F64" s="211">
        <f t="shared" si="15"/>
        <v>0</v>
      </c>
      <c r="G64" s="211">
        <f t="shared" si="15"/>
        <v>0</v>
      </c>
      <c r="H64" s="211">
        <f t="shared" si="15"/>
        <v>0</v>
      </c>
      <c r="I64" s="211">
        <f t="shared" si="15"/>
        <v>0</v>
      </c>
      <c r="J64" s="211">
        <f t="shared" si="15"/>
        <v>0</v>
      </c>
      <c r="K64" s="211">
        <f t="shared" si="15"/>
        <v>0</v>
      </c>
      <c r="L64" s="118">
        <f t="shared" si="15"/>
        <v>0</v>
      </c>
      <c r="M64" s="18"/>
      <c r="N64" s="18"/>
    </row>
    <row r="65" spans="1:14" s="14" customFormat="1" ht="16.5" customHeight="1">
      <c r="A65" s="169" t="s">
        <v>199</v>
      </c>
      <c r="B65" s="165">
        <v>2800</v>
      </c>
      <c r="C65" s="165">
        <v>350</v>
      </c>
      <c r="D65" s="201">
        <v>0</v>
      </c>
      <c r="E65" s="201"/>
      <c r="F65" s="201">
        <v>0</v>
      </c>
      <c r="G65" s="201">
        <v>0</v>
      </c>
      <c r="H65" s="201"/>
      <c r="I65" s="201"/>
      <c r="J65" s="201"/>
      <c r="K65" s="201">
        <f>H65-I65</f>
        <v>0</v>
      </c>
      <c r="L65" s="111">
        <v>0</v>
      </c>
      <c r="M65" s="13"/>
      <c r="N65" s="13"/>
    </row>
    <row r="66" spans="1:14" s="14" customFormat="1" ht="15.75" customHeight="1">
      <c r="A66" s="178" t="s">
        <v>46</v>
      </c>
      <c r="B66" s="46">
        <v>3000</v>
      </c>
      <c r="C66" s="46">
        <v>360</v>
      </c>
      <c r="D66" s="191">
        <f>D67+D90</f>
        <v>0</v>
      </c>
      <c r="E66" s="191">
        <f aca="true" t="shared" si="16" ref="E66:K66">E67+E90</f>
        <v>0</v>
      </c>
      <c r="F66" s="191">
        <f t="shared" si="16"/>
        <v>0</v>
      </c>
      <c r="G66" s="191">
        <f t="shared" si="16"/>
        <v>0</v>
      </c>
      <c r="H66" s="191">
        <f t="shared" si="16"/>
        <v>0</v>
      </c>
      <c r="I66" s="191">
        <f t="shared" si="16"/>
        <v>0</v>
      </c>
      <c r="J66" s="191">
        <f t="shared" si="16"/>
        <v>0</v>
      </c>
      <c r="K66" s="191">
        <f t="shared" si="16"/>
        <v>0</v>
      </c>
      <c r="L66" s="111">
        <v>0</v>
      </c>
      <c r="M66" s="13"/>
      <c r="N66" s="13"/>
    </row>
    <row r="67" spans="1:14" ht="14.25" customHeight="1">
      <c r="A67" s="105" t="s">
        <v>47</v>
      </c>
      <c r="B67" s="46">
        <v>3100</v>
      </c>
      <c r="C67" s="46">
        <v>370</v>
      </c>
      <c r="D67" s="201">
        <f>D68+D69+D74+D78+D88+D89</f>
        <v>0</v>
      </c>
      <c r="E67" s="201">
        <f aca="true" t="shared" si="17" ref="E67:K67">E68+E69+E74+E78+E88+E89</f>
        <v>0</v>
      </c>
      <c r="F67" s="201">
        <f t="shared" si="17"/>
        <v>0</v>
      </c>
      <c r="G67" s="201">
        <f t="shared" si="17"/>
        <v>0</v>
      </c>
      <c r="H67" s="201">
        <f t="shared" si="17"/>
        <v>0</v>
      </c>
      <c r="I67" s="201">
        <f t="shared" si="17"/>
        <v>0</v>
      </c>
      <c r="J67" s="201">
        <f t="shared" si="17"/>
        <v>0</v>
      </c>
      <c r="K67" s="201">
        <f t="shared" si="17"/>
        <v>0</v>
      </c>
      <c r="L67" s="111">
        <v>0</v>
      </c>
      <c r="M67" s="5"/>
      <c r="N67" s="5"/>
    </row>
    <row r="68" spans="1:14" ht="29.25" customHeight="1">
      <c r="A68" s="176" t="s">
        <v>48</v>
      </c>
      <c r="B68" s="167">
        <v>3110</v>
      </c>
      <c r="C68" s="167">
        <v>380</v>
      </c>
      <c r="D68" s="199">
        <v>0</v>
      </c>
      <c r="E68" s="199"/>
      <c r="F68" s="199">
        <v>0</v>
      </c>
      <c r="G68" s="199">
        <v>0</v>
      </c>
      <c r="H68" s="199">
        <v>0</v>
      </c>
      <c r="I68" s="199">
        <v>0</v>
      </c>
      <c r="J68" s="199">
        <v>0</v>
      </c>
      <c r="K68" s="199">
        <v>0</v>
      </c>
      <c r="L68" s="114">
        <v>0</v>
      </c>
      <c r="M68" s="5"/>
      <c r="N68" s="5"/>
    </row>
    <row r="69" spans="1:14" ht="15" customHeight="1" thickBot="1">
      <c r="A69" s="172" t="s">
        <v>49</v>
      </c>
      <c r="B69" s="167">
        <v>3120</v>
      </c>
      <c r="C69" s="167">
        <v>390</v>
      </c>
      <c r="D69" s="199">
        <f>D70+D72</f>
        <v>0</v>
      </c>
      <c r="E69" s="199">
        <f aca="true" t="shared" si="18" ref="E69:K69">E70+E72</f>
        <v>0</v>
      </c>
      <c r="F69" s="199">
        <f t="shared" si="18"/>
        <v>0</v>
      </c>
      <c r="G69" s="199">
        <f t="shared" si="18"/>
        <v>0</v>
      </c>
      <c r="H69" s="199">
        <f t="shared" si="18"/>
        <v>0</v>
      </c>
      <c r="I69" s="199">
        <f t="shared" si="18"/>
        <v>0</v>
      </c>
      <c r="J69" s="199">
        <f t="shared" si="18"/>
        <v>0</v>
      </c>
      <c r="K69" s="199">
        <f t="shared" si="18"/>
        <v>0</v>
      </c>
      <c r="L69" s="111">
        <v>0</v>
      </c>
      <c r="M69" s="5"/>
      <c r="N69" s="5"/>
    </row>
    <row r="70" spans="1:14" ht="15" customHeight="1" thickTop="1">
      <c r="A70" s="177" t="s">
        <v>200</v>
      </c>
      <c r="B70" s="174">
        <v>3121</v>
      </c>
      <c r="C70" s="174">
        <v>400</v>
      </c>
      <c r="D70" s="198"/>
      <c r="E70" s="198"/>
      <c r="F70" s="198"/>
      <c r="G70" s="198"/>
      <c r="H70" s="198"/>
      <c r="I70" s="198"/>
      <c r="J70" s="198"/>
      <c r="K70" s="198"/>
      <c r="L70" s="110">
        <v>10</v>
      </c>
      <c r="M70" s="5"/>
      <c r="N70" s="5"/>
    </row>
    <row r="71" spans="1:14" s="14" customFormat="1" ht="15" customHeight="1" hidden="1">
      <c r="A71" s="173" t="s">
        <v>56</v>
      </c>
      <c r="B71" s="174">
        <v>2122</v>
      </c>
      <c r="C71" s="174"/>
      <c r="D71" s="192">
        <f aca="true" t="shared" si="19" ref="D71:L71">SUM(D72:D75)</f>
        <v>0</v>
      </c>
      <c r="E71" s="192">
        <f t="shared" si="19"/>
        <v>0</v>
      </c>
      <c r="F71" s="192">
        <f t="shared" si="19"/>
        <v>0</v>
      </c>
      <c r="G71" s="192">
        <f t="shared" si="19"/>
        <v>0</v>
      </c>
      <c r="H71" s="192">
        <f t="shared" si="19"/>
        <v>0</v>
      </c>
      <c r="I71" s="192">
        <f t="shared" si="19"/>
        <v>0</v>
      </c>
      <c r="J71" s="192">
        <f t="shared" si="19"/>
        <v>0</v>
      </c>
      <c r="K71" s="192">
        <f t="shared" si="19"/>
        <v>0</v>
      </c>
      <c r="L71" s="115">
        <f t="shared" si="19"/>
        <v>0</v>
      </c>
      <c r="M71" s="13"/>
      <c r="N71" s="13"/>
    </row>
    <row r="72" spans="1:14" ht="15">
      <c r="A72" s="179" t="s">
        <v>201</v>
      </c>
      <c r="B72" s="174">
        <v>3122</v>
      </c>
      <c r="C72" s="174">
        <v>410</v>
      </c>
      <c r="D72" s="200">
        <v>0</v>
      </c>
      <c r="E72" s="200"/>
      <c r="F72" s="200">
        <v>0</v>
      </c>
      <c r="G72" s="200">
        <v>0</v>
      </c>
      <c r="H72" s="200">
        <v>0</v>
      </c>
      <c r="I72" s="200">
        <v>0</v>
      </c>
      <c r="J72" s="200">
        <v>0</v>
      </c>
      <c r="K72" s="200">
        <v>0</v>
      </c>
      <c r="L72" s="111">
        <v>0</v>
      </c>
      <c r="M72" s="5"/>
      <c r="N72" s="5"/>
    </row>
    <row r="73" spans="1:14" ht="15" hidden="1">
      <c r="A73" s="88"/>
      <c r="B73" s="89"/>
      <c r="C73" s="89"/>
      <c r="D73" s="200">
        <v>0</v>
      </c>
      <c r="E73" s="200"/>
      <c r="F73" s="200">
        <v>0</v>
      </c>
      <c r="G73" s="200">
        <v>0</v>
      </c>
      <c r="H73" s="200">
        <v>0</v>
      </c>
      <c r="I73" s="200">
        <v>0</v>
      </c>
      <c r="J73" s="200">
        <v>0</v>
      </c>
      <c r="K73" s="200">
        <v>0</v>
      </c>
      <c r="L73" s="111">
        <v>0</v>
      </c>
      <c r="M73" s="5"/>
      <c r="N73" s="5"/>
    </row>
    <row r="74" spans="1:14" ht="15" customHeight="1">
      <c r="A74" s="180" t="s">
        <v>146</v>
      </c>
      <c r="B74" s="167">
        <v>3130</v>
      </c>
      <c r="C74" s="167">
        <v>420</v>
      </c>
      <c r="D74" s="196">
        <f>D75+D77</f>
        <v>0</v>
      </c>
      <c r="E74" s="196">
        <f aca="true" t="shared" si="20" ref="E74:K74">E75+E77</f>
        <v>0</v>
      </c>
      <c r="F74" s="196">
        <f t="shared" si="20"/>
        <v>0</v>
      </c>
      <c r="G74" s="196">
        <f t="shared" si="20"/>
        <v>0</v>
      </c>
      <c r="H74" s="196">
        <f t="shared" si="20"/>
        <v>0</v>
      </c>
      <c r="I74" s="196">
        <f t="shared" si="20"/>
        <v>0</v>
      </c>
      <c r="J74" s="196">
        <f t="shared" si="20"/>
        <v>0</v>
      </c>
      <c r="K74" s="196">
        <f t="shared" si="20"/>
        <v>0</v>
      </c>
      <c r="L74" s="111">
        <v>0</v>
      </c>
      <c r="M74" s="5"/>
      <c r="N74" s="5"/>
    </row>
    <row r="75" spans="1:14" ht="14.25" customHeight="1">
      <c r="A75" s="95" t="s">
        <v>202</v>
      </c>
      <c r="B75" s="39">
        <v>3131</v>
      </c>
      <c r="C75" s="39">
        <v>430</v>
      </c>
      <c r="D75" s="200">
        <v>0</v>
      </c>
      <c r="E75" s="200"/>
      <c r="F75" s="200">
        <v>0</v>
      </c>
      <c r="G75" s="200">
        <v>0</v>
      </c>
      <c r="H75" s="200">
        <v>0</v>
      </c>
      <c r="I75" s="200">
        <v>0</v>
      </c>
      <c r="J75" s="200">
        <v>0</v>
      </c>
      <c r="K75" s="200">
        <v>0</v>
      </c>
      <c r="L75" s="111">
        <v>0</v>
      </c>
      <c r="M75" s="5"/>
      <c r="N75" s="5"/>
    </row>
    <row r="76" spans="1:14" ht="15" customHeight="1" hidden="1">
      <c r="A76" s="95" t="s">
        <v>147</v>
      </c>
      <c r="B76" s="39">
        <v>2132</v>
      </c>
      <c r="C76" s="39"/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116">
        <v>0</v>
      </c>
      <c r="M76" s="5"/>
      <c r="N76" s="5"/>
    </row>
    <row r="77" spans="1:14" ht="15.75" customHeight="1">
      <c r="A77" s="95" t="s">
        <v>148</v>
      </c>
      <c r="B77" s="39">
        <v>3132</v>
      </c>
      <c r="C77" s="39">
        <v>440</v>
      </c>
      <c r="D77" s="200">
        <v>0</v>
      </c>
      <c r="E77" s="200"/>
      <c r="F77" s="200">
        <v>0</v>
      </c>
      <c r="G77" s="200">
        <v>0</v>
      </c>
      <c r="H77" s="200">
        <v>0</v>
      </c>
      <c r="I77" s="200">
        <v>0</v>
      </c>
      <c r="J77" s="200">
        <v>0</v>
      </c>
      <c r="K77" s="200">
        <v>0</v>
      </c>
      <c r="L77" s="116">
        <v>0</v>
      </c>
      <c r="M77" s="5"/>
      <c r="N77" s="5"/>
    </row>
    <row r="78" spans="1:14" ht="18.75" customHeight="1">
      <c r="A78" s="180" t="s">
        <v>101</v>
      </c>
      <c r="B78" s="167">
        <v>3140</v>
      </c>
      <c r="C78" s="167">
        <v>450</v>
      </c>
      <c r="D78" s="268">
        <f>D79+D81+D87</f>
        <v>0</v>
      </c>
      <c r="E78" s="268">
        <f aca="true" t="shared" si="21" ref="E78:K78">E79+E81+E87</f>
        <v>0</v>
      </c>
      <c r="F78" s="268">
        <f t="shared" si="21"/>
        <v>0</v>
      </c>
      <c r="G78" s="268">
        <f t="shared" si="21"/>
        <v>0</v>
      </c>
      <c r="H78" s="268">
        <f t="shared" si="21"/>
        <v>0</v>
      </c>
      <c r="I78" s="268">
        <f t="shared" si="21"/>
        <v>0</v>
      </c>
      <c r="J78" s="268">
        <f t="shared" si="21"/>
        <v>0</v>
      </c>
      <c r="K78" s="268">
        <f t="shared" si="21"/>
        <v>0</v>
      </c>
      <c r="L78" s="120" t="s">
        <v>80</v>
      </c>
      <c r="M78" s="5"/>
      <c r="N78" s="5"/>
    </row>
    <row r="79" spans="1:14" ht="15.75" customHeight="1">
      <c r="A79" s="95" t="s">
        <v>203</v>
      </c>
      <c r="B79" s="39">
        <v>3141</v>
      </c>
      <c r="C79" s="39">
        <v>460</v>
      </c>
      <c r="D79" s="204">
        <v>0</v>
      </c>
      <c r="E79" s="204">
        <v>0</v>
      </c>
      <c r="F79" s="204">
        <v>0</v>
      </c>
      <c r="G79" s="204">
        <v>0</v>
      </c>
      <c r="H79" s="204">
        <v>0</v>
      </c>
      <c r="I79" s="204">
        <v>0</v>
      </c>
      <c r="J79" s="204">
        <v>0</v>
      </c>
      <c r="K79" s="204">
        <v>0</v>
      </c>
      <c r="L79" s="82"/>
      <c r="M79" s="5"/>
      <c r="N79" s="5"/>
    </row>
    <row r="80" spans="1:12" ht="13.5" customHeight="1" hidden="1" thickTop="1">
      <c r="A80" s="92" t="s">
        <v>103</v>
      </c>
      <c r="B80" s="39">
        <v>2142</v>
      </c>
      <c r="C80" s="39"/>
      <c r="D80" s="204">
        <v>0</v>
      </c>
      <c r="E80" s="204">
        <v>0</v>
      </c>
      <c r="F80" s="204">
        <v>0</v>
      </c>
      <c r="G80" s="204">
        <v>0</v>
      </c>
      <c r="H80" s="204">
        <v>0</v>
      </c>
      <c r="I80" s="204">
        <v>0</v>
      </c>
      <c r="J80" s="204">
        <v>0</v>
      </c>
      <c r="K80" s="204">
        <v>0</v>
      </c>
      <c r="L80" s="110">
        <v>11</v>
      </c>
    </row>
    <row r="81" spans="1:12" ht="18" customHeight="1">
      <c r="A81" s="92" t="s">
        <v>204</v>
      </c>
      <c r="B81" s="39">
        <v>3142</v>
      </c>
      <c r="C81" s="39">
        <v>470</v>
      </c>
      <c r="D81" s="204">
        <v>0</v>
      </c>
      <c r="E81" s="204">
        <v>0</v>
      </c>
      <c r="F81" s="204">
        <v>0</v>
      </c>
      <c r="G81" s="204">
        <v>0</v>
      </c>
      <c r="H81" s="204">
        <v>0</v>
      </c>
      <c r="I81" s="204">
        <v>0</v>
      </c>
      <c r="J81" s="204">
        <v>0</v>
      </c>
      <c r="K81" s="204">
        <v>0</v>
      </c>
      <c r="L81" s="111">
        <v>0</v>
      </c>
    </row>
    <row r="82" spans="1:12" ht="16.5" customHeight="1" hidden="1" thickBot="1">
      <c r="A82" s="92"/>
      <c r="B82" s="145"/>
      <c r="C82" s="145"/>
      <c r="D82" s="204">
        <v>0</v>
      </c>
      <c r="E82" s="207"/>
      <c r="F82" s="207"/>
      <c r="G82" s="207"/>
      <c r="H82" s="207"/>
      <c r="I82" s="207"/>
      <c r="J82" s="207"/>
      <c r="K82" s="208"/>
      <c r="L82" s="111">
        <v>0</v>
      </c>
    </row>
    <row r="83" spans="1:14" ht="21.75" customHeight="1" hidden="1" thickTop="1">
      <c r="A83" s="92"/>
      <c r="B83" s="145"/>
      <c r="C83" s="145"/>
      <c r="D83" s="204">
        <v>0</v>
      </c>
      <c r="E83" s="209">
        <v>5</v>
      </c>
      <c r="F83" s="209"/>
      <c r="G83" s="209"/>
      <c r="H83" s="209"/>
      <c r="I83" s="209"/>
      <c r="J83" s="209"/>
      <c r="K83" s="209"/>
      <c r="L83" s="111">
        <v>0</v>
      </c>
      <c r="M83" s="9"/>
      <c r="N83" s="9"/>
    </row>
    <row r="84" spans="1:14" ht="19.5" customHeight="1" hidden="1">
      <c r="A84" s="92"/>
      <c r="B84" s="145"/>
      <c r="C84" s="145"/>
      <c r="D84" s="200">
        <v>0</v>
      </c>
      <c r="E84" s="200"/>
      <c r="F84" s="200">
        <v>0</v>
      </c>
      <c r="G84" s="200">
        <v>0</v>
      </c>
      <c r="H84" s="200">
        <v>0</v>
      </c>
      <c r="I84" s="200">
        <v>0</v>
      </c>
      <c r="J84" s="200">
        <v>0</v>
      </c>
      <c r="K84" s="200">
        <v>0</v>
      </c>
      <c r="L84" s="111">
        <v>0</v>
      </c>
      <c r="M84" s="5"/>
      <c r="N84" s="5"/>
    </row>
    <row r="85" spans="1:14" ht="18" customHeight="1" hidden="1">
      <c r="A85" s="92"/>
      <c r="B85" s="145"/>
      <c r="C85" s="145"/>
      <c r="D85" s="201">
        <v>0</v>
      </c>
      <c r="E85" s="201"/>
      <c r="F85" s="201">
        <v>0</v>
      </c>
      <c r="G85" s="201">
        <v>0</v>
      </c>
      <c r="H85" s="201">
        <v>0</v>
      </c>
      <c r="I85" s="201">
        <v>0</v>
      </c>
      <c r="J85" s="201">
        <v>0</v>
      </c>
      <c r="K85" s="201">
        <v>0</v>
      </c>
      <c r="L85" s="109">
        <v>0</v>
      </c>
      <c r="M85" s="5"/>
      <c r="N85" s="5"/>
    </row>
    <row r="86" spans="1:14" ht="14.25" customHeight="1" hidden="1">
      <c r="A86" s="68">
        <v>1</v>
      </c>
      <c r="B86" s="39">
        <v>2</v>
      </c>
      <c r="C86" s="39"/>
      <c r="D86" s="201">
        <v>0</v>
      </c>
      <c r="E86" s="201"/>
      <c r="F86" s="201">
        <v>0</v>
      </c>
      <c r="G86" s="201">
        <v>0</v>
      </c>
      <c r="H86" s="201">
        <v>0</v>
      </c>
      <c r="I86" s="201">
        <v>0</v>
      </c>
      <c r="J86" s="201">
        <v>0</v>
      </c>
      <c r="K86" s="201">
        <v>0</v>
      </c>
      <c r="L86" s="109">
        <v>0</v>
      </c>
      <c r="M86" s="5"/>
      <c r="N86" s="5"/>
    </row>
    <row r="87" spans="1:14" ht="15" customHeight="1">
      <c r="A87" s="95" t="s">
        <v>105</v>
      </c>
      <c r="B87" s="39">
        <v>3143</v>
      </c>
      <c r="C87" s="39">
        <v>480</v>
      </c>
      <c r="D87" s="201">
        <v>0</v>
      </c>
      <c r="E87" s="201"/>
      <c r="F87" s="201">
        <v>0</v>
      </c>
      <c r="G87" s="201">
        <v>0</v>
      </c>
      <c r="H87" s="201">
        <v>0</v>
      </c>
      <c r="I87" s="201">
        <v>0</v>
      </c>
      <c r="J87" s="201">
        <v>0</v>
      </c>
      <c r="K87" s="201">
        <v>0</v>
      </c>
      <c r="L87" s="121">
        <f>SUM(L88,L105)</f>
        <v>0</v>
      </c>
      <c r="M87" s="5"/>
      <c r="N87" s="5"/>
    </row>
    <row r="88" spans="1:14" ht="15">
      <c r="A88" s="180" t="s">
        <v>78</v>
      </c>
      <c r="B88" s="167">
        <v>3150</v>
      </c>
      <c r="C88" s="167">
        <v>490</v>
      </c>
      <c r="D88" s="196">
        <v>0</v>
      </c>
      <c r="E88" s="196"/>
      <c r="F88" s="196"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21">
        <f>SUM(L89,L96)</f>
        <v>0</v>
      </c>
      <c r="M88" s="5"/>
      <c r="N88" s="5"/>
    </row>
    <row r="89" spans="1:14" s="1" customFormat="1" ht="15">
      <c r="A89" s="180" t="s">
        <v>106</v>
      </c>
      <c r="B89" s="167">
        <v>3160</v>
      </c>
      <c r="C89" s="167">
        <v>500</v>
      </c>
      <c r="D89" s="196">
        <v>0</v>
      </c>
      <c r="E89" s="196"/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22">
        <f>SUM(L90:L95)</f>
        <v>0</v>
      </c>
      <c r="M89" s="18"/>
      <c r="N89" s="18"/>
    </row>
    <row r="90" spans="1:14" s="1" customFormat="1" ht="15.75">
      <c r="A90" s="181" t="s">
        <v>58</v>
      </c>
      <c r="B90" s="165">
        <v>3200</v>
      </c>
      <c r="C90" s="165">
        <v>510</v>
      </c>
      <c r="D90" s="205">
        <f>D91+D92+D93+D94</f>
        <v>0</v>
      </c>
      <c r="E90" s="205">
        <f aca="true" t="shared" si="22" ref="E90:K90">E91+E92+E93+E94</f>
        <v>0</v>
      </c>
      <c r="F90" s="205">
        <f t="shared" si="22"/>
        <v>0</v>
      </c>
      <c r="G90" s="205">
        <f t="shared" si="22"/>
        <v>0</v>
      </c>
      <c r="H90" s="205">
        <f t="shared" si="22"/>
        <v>0</v>
      </c>
      <c r="I90" s="205">
        <f t="shared" si="22"/>
        <v>0</v>
      </c>
      <c r="J90" s="205">
        <f t="shared" si="22"/>
        <v>0</v>
      </c>
      <c r="K90" s="205">
        <f t="shared" si="22"/>
        <v>0</v>
      </c>
      <c r="L90" s="118">
        <f>SUM(L93,L108)</f>
        <v>0</v>
      </c>
      <c r="M90" s="18"/>
      <c r="N90" s="18"/>
    </row>
    <row r="91" spans="1:14" s="1" customFormat="1" ht="29.25">
      <c r="A91" s="180" t="s">
        <v>107</v>
      </c>
      <c r="B91" s="167">
        <v>3210</v>
      </c>
      <c r="C91" s="167">
        <v>520</v>
      </c>
      <c r="D91" s="211">
        <f aca="true" t="shared" si="23" ref="D91:K91">SUM(D95,D104)</f>
        <v>0</v>
      </c>
      <c r="E91" s="211">
        <f t="shared" si="23"/>
        <v>0</v>
      </c>
      <c r="F91" s="211">
        <f t="shared" si="23"/>
        <v>0</v>
      </c>
      <c r="G91" s="211">
        <f t="shared" si="23"/>
        <v>0</v>
      </c>
      <c r="H91" s="211">
        <f t="shared" si="23"/>
        <v>0</v>
      </c>
      <c r="I91" s="211">
        <f t="shared" si="23"/>
        <v>0</v>
      </c>
      <c r="J91" s="211">
        <f t="shared" si="23"/>
        <v>0</v>
      </c>
      <c r="K91" s="228">
        <f t="shared" si="23"/>
        <v>0</v>
      </c>
      <c r="L91" s="118"/>
      <c r="M91" s="18"/>
      <c r="N91" s="18"/>
    </row>
    <row r="92" spans="1:14" s="1" customFormat="1" ht="31.5" customHeight="1">
      <c r="A92" s="182" t="s">
        <v>75</v>
      </c>
      <c r="B92" s="167">
        <v>3220</v>
      </c>
      <c r="C92" s="167">
        <v>530</v>
      </c>
      <c r="D92" s="211">
        <v>0</v>
      </c>
      <c r="E92" s="211"/>
      <c r="F92" s="211"/>
      <c r="G92" s="211">
        <v>0</v>
      </c>
      <c r="H92" s="211">
        <v>0</v>
      </c>
      <c r="I92" s="211">
        <v>0</v>
      </c>
      <c r="J92" s="211">
        <v>0</v>
      </c>
      <c r="K92" s="228">
        <v>0</v>
      </c>
      <c r="L92" s="118"/>
      <c r="M92" s="18"/>
      <c r="N92" s="18"/>
    </row>
    <row r="93" spans="1:14" s="20" customFormat="1" ht="28.5">
      <c r="A93" s="182" t="s">
        <v>205</v>
      </c>
      <c r="B93" s="167">
        <v>3230</v>
      </c>
      <c r="C93" s="167">
        <v>540</v>
      </c>
      <c r="D93" s="211">
        <v>0</v>
      </c>
      <c r="E93" s="211">
        <v>0</v>
      </c>
      <c r="F93" s="211">
        <v>0</v>
      </c>
      <c r="G93" s="211">
        <v>0</v>
      </c>
      <c r="H93" s="211">
        <v>0</v>
      </c>
      <c r="I93" s="211">
        <v>0</v>
      </c>
      <c r="J93" s="211">
        <v>0</v>
      </c>
      <c r="K93" s="211">
        <v>0</v>
      </c>
      <c r="L93" s="111">
        <v>0</v>
      </c>
      <c r="M93" s="19"/>
      <c r="N93" s="19"/>
    </row>
    <row r="94" spans="1:14" s="20" customFormat="1" ht="15">
      <c r="A94" s="182" t="s">
        <v>108</v>
      </c>
      <c r="B94" s="167">
        <v>3240</v>
      </c>
      <c r="C94" s="167">
        <v>550</v>
      </c>
      <c r="D94" s="211">
        <v>0</v>
      </c>
      <c r="E94" s="211">
        <v>0</v>
      </c>
      <c r="F94" s="211">
        <v>0</v>
      </c>
      <c r="G94" s="211">
        <v>0</v>
      </c>
      <c r="H94" s="211">
        <v>0</v>
      </c>
      <c r="I94" s="211">
        <v>0</v>
      </c>
      <c r="J94" s="211">
        <v>0</v>
      </c>
      <c r="K94" s="211">
        <v>0</v>
      </c>
      <c r="L94" s="111"/>
      <c r="M94" s="19"/>
      <c r="N94" s="19"/>
    </row>
    <row r="95" spans="1:14" s="14" customFormat="1" ht="15.75">
      <c r="A95" s="184" t="s">
        <v>59</v>
      </c>
      <c r="B95" s="46">
        <v>4100</v>
      </c>
      <c r="C95" s="46">
        <v>560</v>
      </c>
      <c r="D95" s="205">
        <f>D96</f>
        <v>0</v>
      </c>
      <c r="E95" s="205">
        <f aca="true" t="shared" si="24" ref="E95:K95">E96</f>
        <v>0</v>
      </c>
      <c r="F95" s="205">
        <f t="shared" si="24"/>
        <v>0</v>
      </c>
      <c r="G95" s="205">
        <f t="shared" si="24"/>
        <v>0</v>
      </c>
      <c r="H95" s="205">
        <f t="shared" si="24"/>
        <v>0</v>
      </c>
      <c r="I95" s="205">
        <f t="shared" si="24"/>
        <v>0</v>
      </c>
      <c r="J95" s="205">
        <f t="shared" si="24"/>
        <v>0</v>
      </c>
      <c r="K95" s="205">
        <f t="shared" si="24"/>
        <v>0</v>
      </c>
      <c r="L95" s="111">
        <v>0</v>
      </c>
      <c r="M95" s="13"/>
      <c r="N95" s="13"/>
    </row>
    <row r="96" spans="1:14" ht="17.25" customHeight="1">
      <c r="A96" s="94" t="s">
        <v>60</v>
      </c>
      <c r="B96" s="41">
        <v>4110</v>
      </c>
      <c r="C96" s="41">
        <v>570</v>
      </c>
      <c r="D96" s="196">
        <f>D97+D98+D99</f>
        <v>0</v>
      </c>
      <c r="E96" s="196">
        <f aca="true" t="shared" si="25" ref="E96:K96">E97+E98+E99</f>
        <v>0</v>
      </c>
      <c r="F96" s="196">
        <f t="shared" si="25"/>
        <v>0</v>
      </c>
      <c r="G96" s="196">
        <f t="shared" si="25"/>
        <v>0</v>
      </c>
      <c r="H96" s="196">
        <f t="shared" si="25"/>
        <v>0</v>
      </c>
      <c r="I96" s="196">
        <f t="shared" si="25"/>
        <v>0</v>
      </c>
      <c r="J96" s="196">
        <f t="shared" si="25"/>
        <v>0</v>
      </c>
      <c r="K96" s="196">
        <f t="shared" si="25"/>
        <v>0</v>
      </c>
      <c r="L96" s="111">
        <v>0</v>
      </c>
      <c r="M96" s="5"/>
      <c r="N96" s="5"/>
    </row>
    <row r="97" spans="1:14" ht="28.5" customHeight="1">
      <c r="A97" s="95" t="s">
        <v>61</v>
      </c>
      <c r="B97" s="39">
        <v>4111</v>
      </c>
      <c r="C97" s="39">
        <v>580</v>
      </c>
      <c r="D97" s="194">
        <v>0</v>
      </c>
      <c r="E97" s="194"/>
      <c r="F97" s="194">
        <v>0</v>
      </c>
      <c r="G97" s="194">
        <v>0</v>
      </c>
      <c r="H97" s="194">
        <v>0</v>
      </c>
      <c r="I97" s="194">
        <v>0</v>
      </c>
      <c r="J97" s="194">
        <v>0</v>
      </c>
      <c r="K97" s="194">
        <v>0</v>
      </c>
      <c r="L97" s="111">
        <v>0</v>
      </c>
      <c r="M97" s="5"/>
      <c r="N97" s="5"/>
    </row>
    <row r="98" spans="1:14" ht="28.5" customHeight="1">
      <c r="A98" s="95" t="s">
        <v>208</v>
      </c>
      <c r="B98" s="39">
        <v>4112</v>
      </c>
      <c r="C98" s="39">
        <v>590</v>
      </c>
      <c r="D98" s="194">
        <v>0</v>
      </c>
      <c r="E98" s="194"/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11">
        <v>0</v>
      </c>
      <c r="M98" s="5"/>
      <c r="N98" s="5"/>
    </row>
    <row r="99" spans="1:14" ht="17.25" customHeight="1">
      <c r="A99" s="95" t="s">
        <v>63</v>
      </c>
      <c r="B99" s="39">
        <v>4113</v>
      </c>
      <c r="C99" s="39">
        <v>600</v>
      </c>
      <c r="D99" s="194">
        <v>0</v>
      </c>
      <c r="E99" s="194">
        <v>0</v>
      </c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53"/>
      <c r="M99" s="5"/>
      <c r="N99" s="5"/>
    </row>
    <row r="100" spans="1:14" ht="18.75" customHeight="1" hidden="1">
      <c r="A100" s="180" t="s">
        <v>156</v>
      </c>
      <c r="B100" s="167">
        <v>4120</v>
      </c>
      <c r="C100" s="167"/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24.75" customHeight="1" hidden="1">
      <c r="A101" s="185" t="s">
        <v>64</v>
      </c>
      <c r="B101" s="174">
        <v>4121</v>
      </c>
      <c r="C101" s="174"/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21.75" customHeight="1" hidden="1">
      <c r="A102" s="185" t="s">
        <v>157</v>
      </c>
      <c r="B102" s="174">
        <v>4122</v>
      </c>
      <c r="C102" s="174"/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17.25" customHeight="1" hidden="1">
      <c r="A103" s="185" t="s">
        <v>66</v>
      </c>
      <c r="B103" s="174">
        <v>4123</v>
      </c>
      <c r="C103" s="174"/>
      <c r="D103" s="201">
        <v>0</v>
      </c>
      <c r="E103" s="201">
        <v>0</v>
      </c>
      <c r="F103" s="201">
        <v>0</v>
      </c>
      <c r="G103" s="201">
        <v>0</v>
      </c>
      <c r="H103" s="201">
        <v>0</v>
      </c>
      <c r="I103" s="201">
        <v>0</v>
      </c>
      <c r="J103" s="201">
        <v>0</v>
      </c>
      <c r="K103" s="201">
        <v>0</v>
      </c>
      <c r="L103" s="153"/>
      <c r="M103" s="5"/>
      <c r="N103" s="5"/>
    </row>
    <row r="104" spans="1:14" s="14" customFormat="1" ht="18" customHeight="1" thickBot="1">
      <c r="A104" s="184" t="s">
        <v>67</v>
      </c>
      <c r="B104" s="165">
        <v>4200</v>
      </c>
      <c r="C104" s="165">
        <v>610</v>
      </c>
      <c r="D104" s="191">
        <f>D105</f>
        <v>0</v>
      </c>
      <c r="E104" s="191">
        <f aca="true" t="shared" si="26" ref="E104:K104">E105</f>
        <v>0</v>
      </c>
      <c r="F104" s="191">
        <f t="shared" si="26"/>
        <v>0</v>
      </c>
      <c r="G104" s="191">
        <f t="shared" si="26"/>
        <v>0</v>
      </c>
      <c r="H104" s="191">
        <f t="shared" si="26"/>
        <v>0</v>
      </c>
      <c r="I104" s="191">
        <f t="shared" si="26"/>
        <v>0</v>
      </c>
      <c r="J104" s="191">
        <f t="shared" si="26"/>
        <v>0</v>
      </c>
      <c r="K104" s="191">
        <f t="shared" si="26"/>
        <v>0</v>
      </c>
      <c r="L104" s="124">
        <v>0</v>
      </c>
      <c r="M104" s="13"/>
      <c r="N104" s="13"/>
    </row>
    <row r="105" spans="1:14" ht="15.75" customHeight="1">
      <c r="A105" s="146" t="s">
        <v>68</v>
      </c>
      <c r="B105" s="41">
        <v>4210</v>
      </c>
      <c r="C105" s="41">
        <v>620</v>
      </c>
      <c r="D105" s="203">
        <v>0</v>
      </c>
      <c r="E105" s="222"/>
      <c r="F105" s="222">
        <v>0</v>
      </c>
      <c r="G105" s="222">
        <v>0</v>
      </c>
      <c r="H105" s="222">
        <v>0</v>
      </c>
      <c r="I105" s="222">
        <v>0</v>
      </c>
      <c r="J105" s="222">
        <v>0</v>
      </c>
      <c r="K105" s="222">
        <v>0</v>
      </c>
      <c r="L105" s="10"/>
      <c r="M105" s="5"/>
      <c r="N105" s="5"/>
    </row>
    <row r="106" spans="1:14" ht="15.75" customHeight="1" hidden="1">
      <c r="A106" s="186" t="s">
        <v>69</v>
      </c>
      <c r="B106" s="41">
        <v>4220</v>
      </c>
      <c r="C106" s="41"/>
      <c r="D106" s="203">
        <f aca="true" t="shared" si="27" ref="D106:D113">SUM(D107:D109)</f>
        <v>0</v>
      </c>
      <c r="E106" s="213"/>
      <c r="F106" s="213"/>
      <c r="G106" s="213"/>
      <c r="H106" s="213"/>
      <c r="I106" s="213"/>
      <c r="J106" s="213"/>
      <c r="K106" s="213"/>
      <c r="L106" s="10"/>
      <c r="M106" s="5"/>
      <c r="N106" s="5"/>
    </row>
    <row r="107" spans="1:14" ht="24" customHeight="1" hidden="1">
      <c r="A107" s="241"/>
      <c r="B107" s="174"/>
      <c r="C107" s="174"/>
      <c r="D107" s="203">
        <f t="shared" si="27"/>
        <v>0</v>
      </c>
      <c r="E107" s="213"/>
      <c r="F107" s="213"/>
      <c r="G107" s="213"/>
      <c r="H107" s="213"/>
      <c r="I107" s="213"/>
      <c r="J107" s="213"/>
      <c r="K107" s="213"/>
      <c r="L107" s="10"/>
      <c r="M107" s="5"/>
      <c r="N107" s="5"/>
    </row>
    <row r="108" spans="1:14" s="1" customFormat="1" ht="21" customHeight="1" hidden="1">
      <c r="A108" s="91"/>
      <c r="B108" s="142"/>
      <c r="C108" s="142"/>
      <c r="D108" s="203">
        <f t="shared" si="27"/>
        <v>0</v>
      </c>
      <c r="E108" s="214">
        <f aca="true" t="shared" si="28" ref="E108:K108">SUM(E109:E110)</f>
        <v>0</v>
      </c>
      <c r="F108" s="214">
        <f t="shared" si="28"/>
        <v>0</v>
      </c>
      <c r="G108" s="214">
        <f t="shared" si="28"/>
        <v>0</v>
      </c>
      <c r="H108" s="214">
        <f t="shared" si="28"/>
        <v>0</v>
      </c>
      <c r="I108" s="214">
        <f t="shared" si="28"/>
        <v>0</v>
      </c>
      <c r="J108" s="214">
        <f t="shared" si="28"/>
        <v>0</v>
      </c>
      <c r="K108" s="214">
        <f t="shared" si="28"/>
        <v>0</v>
      </c>
      <c r="L108" s="17"/>
      <c r="M108" s="18"/>
      <c r="N108" s="18"/>
    </row>
    <row r="109" spans="1:14" s="14" customFormat="1" ht="21.75" customHeight="1" hidden="1">
      <c r="A109" s="32"/>
      <c r="B109" s="141"/>
      <c r="C109" s="141"/>
      <c r="D109" s="203">
        <f t="shared" si="27"/>
        <v>0</v>
      </c>
      <c r="E109" s="215"/>
      <c r="F109" s="215"/>
      <c r="G109" s="215"/>
      <c r="H109" s="215"/>
      <c r="I109" s="215"/>
      <c r="J109" s="215"/>
      <c r="K109" s="215"/>
      <c r="L109" s="12"/>
      <c r="M109" s="13"/>
      <c r="N109" s="13"/>
    </row>
    <row r="110" spans="1:14" s="14" customFormat="1" ht="18" customHeight="1" hidden="1">
      <c r="A110" s="30"/>
      <c r="B110" s="141"/>
      <c r="C110" s="141"/>
      <c r="D110" s="203">
        <f t="shared" si="27"/>
        <v>0</v>
      </c>
      <c r="E110" s="215"/>
      <c r="F110" s="215"/>
      <c r="G110" s="215"/>
      <c r="H110" s="215"/>
      <c r="I110" s="215"/>
      <c r="J110" s="215"/>
      <c r="K110" s="215"/>
      <c r="L110" s="12"/>
      <c r="M110" s="13"/>
      <c r="N110" s="13"/>
    </row>
    <row r="111" spans="1:14" s="24" customFormat="1" ht="21.75" customHeight="1" hidden="1">
      <c r="A111" s="34"/>
      <c r="B111" s="25"/>
      <c r="C111" s="25"/>
      <c r="D111" s="203">
        <f t="shared" si="27"/>
        <v>0</v>
      </c>
      <c r="E111" s="216"/>
      <c r="F111" s="216"/>
      <c r="G111" s="216"/>
      <c r="H111" s="216"/>
      <c r="I111" s="216"/>
      <c r="J111" s="216"/>
      <c r="K111" s="216"/>
      <c r="L111" s="27"/>
      <c r="M111" s="28"/>
      <c r="N111" s="28"/>
    </row>
    <row r="112" spans="1:13" ht="12" customHeight="1" hidden="1" thickBot="1">
      <c r="A112" s="147"/>
      <c r="B112" s="41"/>
      <c r="C112" s="41"/>
      <c r="D112" s="203">
        <f t="shared" si="27"/>
        <v>0</v>
      </c>
      <c r="E112" s="219"/>
      <c r="F112" s="219">
        <v>38342</v>
      </c>
      <c r="G112" s="219">
        <v>0</v>
      </c>
      <c r="H112" s="219">
        <v>0</v>
      </c>
      <c r="I112" s="219">
        <v>0</v>
      </c>
      <c r="J112" s="219">
        <v>0</v>
      </c>
      <c r="K112" s="219">
        <v>0</v>
      </c>
      <c r="L112" s="27"/>
      <c r="M112" s="28"/>
    </row>
    <row r="113" spans="1:11" ht="18" customHeight="1" hidden="1">
      <c r="A113" s="253"/>
      <c r="B113" s="187"/>
      <c r="C113" s="187"/>
      <c r="D113" s="223">
        <f t="shared" si="27"/>
        <v>0</v>
      </c>
      <c r="E113" s="220"/>
      <c r="F113" s="220"/>
      <c r="G113" s="220"/>
      <c r="H113" s="220"/>
      <c r="I113" s="220"/>
      <c r="J113" s="220"/>
      <c r="K113" s="220"/>
    </row>
    <row r="114" spans="1:11" ht="17.25" customHeight="1">
      <c r="A114" s="179" t="s">
        <v>79</v>
      </c>
      <c r="B114" s="174">
        <v>5000</v>
      </c>
      <c r="C114" s="174">
        <v>630</v>
      </c>
      <c r="D114" s="191" t="s">
        <v>154</v>
      </c>
      <c r="E114" s="191">
        <v>570768</v>
      </c>
      <c r="F114" s="231">
        <v>17783</v>
      </c>
      <c r="G114" s="191" t="s">
        <v>154</v>
      </c>
      <c r="H114" s="191" t="s">
        <v>154</v>
      </c>
      <c r="I114" s="191" t="s">
        <v>154</v>
      </c>
      <c r="J114" s="191" t="s">
        <v>154</v>
      </c>
      <c r="K114" s="191" t="s">
        <v>154</v>
      </c>
    </row>
    <row r="115" spans="1:11" ht="17.25" customHeight="1">
      <c r="A115" s="145" t="s">
        <v>150</v>
      </c>
      <c r="B115" s="39">
        <v>9000</v>
      </c>
      <c r="C115" s="246">
        <v>640</v>
      </c>
      <c r="D115" s="231">
        <v>0</v>
      </c>
      <c r="E115" s="231"/>
      <c r="F115" s="231">
        <v>0</v>
      </c>
      <c r="G115" s="231">
        <v>0</v>
      </c>
      <c r="H115" s="231">
        <v>0</v>
      </c>
      <c r="I115" s="231">
        <v>0</v>
      </c>
      <c r="J115" s="231">
        <v>0</v>
      </c>
      <c r="K115" s="231">
        <v>0</v>
      </c>
    </row>
    <row r="116" spans="1:11" ht="12.75">
      <c r="A116" s="144"/>
      <c r="B116" s="37"/>
      <c r="C116" s="37"/>
      <c r="D116" s="161"/>
      <c r="E116" s="161"/>
      <c r="F116" s="161"/>
      <c r="G116" s="161"/>
      <c r="H116" s="161"/>
      <c r="I116" s="161"/>
      <c r="J116" s="161"/>
      <c r="K116" s="161"/>
    </row>
    <row r="117" spans="1:11" ht="12.75" customHeight="1">
      <c r="A117" s="190" t="s">
        <v>168</v>
      </c>
      <c r="D117" s="162"/>
      <c r="E117" s="162"/>
      <c r="F117" s="162"/>
      <c r="G117" s="162"/>
      <c r="H117" s="162"/>
      <c r="I117" s="162"/>
      <c r="J117" s="162"/>
      <c r="K117" s="162"/>
    </row>
    <row r="118" spans="1:11" ht="12.75" customHeight="1">
      <c r="A118" s="190"/>
      <c r="D118" s="162"/>
      <c r="E118" s="162"/>
      <c r="F118" s="162"/>
      <c r="G118" s="162"/>
      <c r="H118" s="162"/>
      <c r="I118" s="162"/>
      <c r="J118" s="162"/>
      <c r="K118" s="162"/>
    </row>
    <row r="119" spans="1:11" ht="12.75" customHeight="1">
      <c r="A119" s="190"/>
      <c r="D119" s="162"/>
      <c r="E119" s="162"/>
      <c r="F119" s="162"/>
      <c r="G119" s="162"/>
      <c r="H119" s="162"/>
      <c r="I119" s="162"/>
      <c r="J119" s="162"/>
      <c r="K119" s="162"/>
    </row>
    <row r="120" spans="1:9" ht="15.75">
      <c r="A120" s="47" t="s">
        <v>183</v>
      </c>
      <c r="B120" s="108"/>
      <c r="C120" s="108"/>
      <c r="D120" s="49"/>
      <c r="E120" s="49"/>
      <c r="F120" s="49"/>
      <c r="G120" s="108"/>
      <c r="H120" s="108" t="s">
        <v>151</v>
      </c>
      <c r="I120" s="108"/>
    </row>
    <row r="121" spans="1:13" ht="15">
      <c r="A121" s="49"/>
      <c r="B121" s="321" t="s">
        <v>71</v>
      </c>
      <c r="C121" s="321"/>
      <c r="D121" s="49"/>
      <c r="E121" s="49"/>
      <c r="F121" s="49"/>
      <c r="G121" s="321" t="s">
        <v>173</v>
      </c>
      <c r="H121" s="321"/>
      <c r="I121" s="321"/>
      <c r="J121" s="322"/>
      <c r="K121" s="322"/>
      <c r="L121" s="322"/>
      <c r="M121" s="322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49"/>
    </row>
    <row r="123" spans="1:9" ht="15.75">
      <c r="A123" s="47" t="s">
        <v>177</v>
      </c>
      <c r="B123" s="108"/>
      <c r="C123" s="108"/>
      <c r="D123" s="49"/>
      <c r="E123" s="49"/>
      <c r="F123" s="49"/>
      <c r="G123" s="108"/>
      <c r="H123" s="108" t="s">
        <v>178</v>
      </c>
      <c r="I123" s="108"/>
    </row>
    <row r="124" spans="1:13" ht="15">
      <c r="A124" s="49"/>
      <c r="B124" s="321" t="s">
        <v>71</v>
      </c>
      <c r="C124" s="321"/>
      <c r="D124" s="49"/>
      <c r="E124" s="49"/>
      <c r="F124" s="49"/>
      <c r="G124" s="321" t="s">
        <v>174</v>
      </c>
      <c r="H124" s="321"/>
      <c r="I124" s="321"/>
      <c r="J124" s="322"/>
      <c r="K124" s="322"/>
      <c r="L124" s="322"/>
      <c r="M124" s="322"/>
    </row>
    <row r="126" ht="12.75">
      <c r="A126" t="s">
        <v>279</v>
      </c>
    </row>
    <row r="128" ht="12.75">
      <c r="A128" s="299" t="s">
        <v>259</v>
      </c>
    </row>
  </sheetData>
  <sheetProtection/>
  <mergeCells count="33">
    <mergeCell ref="B124:C124"/>
    <mergeCell ref="A11:I11"/>
    <mergeCell ref="I1:K1"/>
    <mergeCell ref="A6:K6"/>
    <mergeCell ref="A10:I10"/>
    <mergeCell ref="B8:H8"/>
    <mergeCell ref="G121:I121"/>
    <mergeCell ref="A14:I14"/>
    <mergeCell ref="A17:D17"/>
    <mergeCell ref="F17:I17"/>
    <mergeCell ref="M1:N1"/>
    <mergeCell ref="I2:L4"/>
    <mergeCell ref="A3:D4"/>
    <mergeCell ref="A7:K7"/>
    <mergeCell ref="A12:I12"/>
    <mergeCell ref="A16:I16"/>
    <mergeCell ref="A21:A22"/>
    <mergeCell ref="E21:E22"/>
    <mergeCell ref="D21:D22"/>
    <mergeCell ref="F21:F22"/>
    <mergeCell ref="H21:H22"/>
    <mergeCell ref="I21:I22"/>
    <mergeCell ref="B21:B22"/>
    <mergeCell ref="J124:M124"/>
    <mergeCell ref="A15:I15"/>
    <mergeCell ref="K21:K22"/>
    <mergeCell ref="C21:C22"/>
    <mergeCell ref="J121:M121"/>
    <mergeCell ref="L21:L22"/>
    <mergeCell ref="J21:J22"/>
    <mergeCell ref="G21:G22"/>
    <mergeCell ref="G124:I124"/>
    <mergeCell ref="B121:C121"/>
  </mergeCells>
  <printOptions horizontalCentered="1"/>
  <pageMargins left="0.5905511811023623" right="0.1968503937007874" top="0.7086614173228347" bottom="0.1968503937007874" header="0.6299212598425197" footer="0.15748031496062992"/>
  <pageSetup fitToHeight="120" horizontalDpi="300" verticalDpi="300" orientation="landscape" paperSize="9" scale="59" r:id="rId1"/>
  <rowBreaks count="2" manualBreakCount="2">
    <brk id="53" max="11" man="1"/>
    <brk id="94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X128"/>
  <sheetViews>
    <sheetView view="pageBreakPreview" zoomScaleSheetLayoutView="100" zoomScalePageLayoutView="0" workbookViewId="0" topLeftCell="A1">
      <selection activeCell="J65" sqref="J65"/>
    </sheetView>
  </sheetViews>
  <sheetFormatPr defaultColWidth="9.00390625" defaultRowHeight="12.75"/>
  <cols>
    <col min="1" max="1" width="55.25390625" style="0" customWidth="1"/>
    <col min="2" max="2" width="15.625" style="0" customWidth="1"/>
    <col min="3" max="3" width="8.375" style="0" customWidth="1"/>
    <col min="4" max="4" width="16.75390625" style="0" customWidth="1"/>
    <col min="5" max="5" width="13.375" style="0" hidden="1" customWidth="1"/>
    <col min="6" max="6" width="17.00390625" style="0" customWidth="1"/>
    <col min="7" max="7" width="11.75390625" style="0" customWidth="1"/>
    <col min="8" max="8" width="16.875" style="0" customWidth="1"/>
    <col min="9" max="9" width="16.125" style="0" customWidth="1"/>
    <col min="10" max="10" width="16.25390625" style="0" customWidth="1"/>
    <col min="11" max="11" width="15.875" style="0" customWidth="1"/>
    <col min="12" max="12" width="0.12890625" style="0" customWidth="1"/>
    <col min="13" max="13" width="9.75390625" style="0" customWidth="1"/>
    <col min="14" max="14" width="9.625" style="0" customWidth="1"/>
  </cols>
  <sheetData>
    <row r="1" spans="9:13" ht="12" customHeight="1">
      <c r="I1" s="312" t="s">
        <v>170</v>
      </c>
      <c r="J1" s="312"/>
      <c r="K1" s="312"/>
      <c r="L1" s="1"/>
      <c r="M1" s="1"/>
    </row>
    <row r="2" spans="7:15" ht="12.75" customHeight="1">
      <c r="G2" s="8"/>
      <c r="H2" s="8"/>
      <c r="I2" s="310" t="s">
        <v>255</v>
      </c>
      <c r="J2" s="310"/>
      <c r="K2" s="310"/>
      <c r="L2" s="310"/>
      <c r="M2" s="8"/>
      <c r="N2" s="3"/>
      <c r="O2" s="3"/>
    </row>
    <row r="3" spans="1:15" ht="28.5" customHeight="1">
      <c r="A3" s="5"/>
      <c r="B3" s="5"/>
      <c r="C3" s="5"/>
      <c r="D3" s="5"/>
      <c r="F3" s="8"/>
      <c r="G3" s="8"/>
      <c r="H3" s="8"/>
      <c r="I3" s="310"/>
      <c r="J3" s="310"/>
      <c r="K3" s="310"/>
      <c r="L3" s="310"/>
      <c r="M3" s="8"/>
      <c r="N3" s="3"/>
      <c r="O3" s="3"/>
    </row>
    <row r="4" spans="1:13" ht="12.75">
      <c r="A4" s="5"/>
      <c r="B4" s="5"/>
      <c r="C4" s="5"/>
      <c r="D4" s="5"/>
      <c r="F4" s="8"/>
      <c r="G4" s="8"/>
      <c r="H4" s="8"/>
      <c r="I4" s="310"/>
      <c r="J4" s="310"/>
      <c r="K4" s="310"/>
      <c r="L4" s="310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11" t="s">
        <v>0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</row>
    <row r="7" spans="1:11" ht="15.75">
      <c r="A7" s="316" t="s">
        <v>171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</row>
    <row r="8" spans="2:11" ht="15.75">
      <c r="B8" s="315" t="s">
        <v>277</v>
      </c>
      <c r="C8" s="315"/>
      <c r="D8" s="315"/>
      <c r="E8" s="315"/>
      <c r="F8" s="315"/>
      <c r="G8" s="315"/>
      <c r="H8" s="315"/>
      <c r="K8" s="9"/>
    </row>
    <row r="9" spans="9:11" ht="12.75">
      <c r="I9" s="158"/>
      <c r="K9" s="9" t="s">
        <v>5</v>
      </c>
    </row>
    <row r="10" spans="1:11" ht="12.75">
      <c r="A10" s="302" t="s">
        <v>176</v>
      </c>
      <c r="B10" s="302"/>
      <c r="C10" s="302"/>
      <c r="D10" s="302"/>
      <c r="E10" s="302"/>
      <c r="F10" s="302"/>
      <c r="G10" s="302"/>
      <c r="H10" s="302"/>
      <c r="I10" s="302"/>
      <c r="J10" t="s">
        <v>2</v>
      </c>
      <c r="K10" s="106" t="s">
        <v>116</v>
      </c>
    </row>
    <row r="11" spans="1:11" ht="12.75">
      <c r="A11" s="302" t="s">
        <v>159</v>
      </c>
      <c r="B11" s="302"/>
      <c r="C11" s="302"/>
      <c r="D11" s="302"/>
      <c r="E11" s="302"/>
      <c r="F11" s="302"/>
      <c r="G11" s="302"/>
      <c r="H11" s="302"/>
      <c r="I11" s="302"/>
      <c r="J11" t="s">
        <v>3</v>
      </c>
      <c r="K11" s="107">
        <v>3510136600</v>
      </c>
    </row>
    <row r="12" spans="1:11" ht="12.75" customHeight="1" hidden="1">
      <c r="A12" s="318" t="s">
        <v>117</v>
      </c>
      <c r="B12" s="318"/>
      <c r="C12" s="318"/>
      <c r="D12" s="318"/>
      <c r="E12" s="318"/>
      <c r="F12" s="318"/>
      <c r="G12" s="318"/>
      <c r="H12" s="318"/>
      <c r="I12" s="318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02" t="s">
        <v>160</v>
      </c>
      <c r="B14" s="302"/>
      <c r="C14" s="302"/>
      <c r="D14" s="302"/>
      <c r="E14" s="302"/>
      <c r="F14" s="302"/>
      <c r="G14" s="302"/>
      <c r="H14" s="302"/>
      <c r="I14" s="302"/>
      <c r="K14" s="5"/>
    </row>
    <row r="15" spans="1:11" ht="12.75">
      <c r="A15" s="302" t="s">
        <v>114</v>
      </c>
      <c r="B15" s="302"/>
      <c r="C15" s="302"/>
      <c r="D15" s="302"/>
      <c r="E15" s="302"/>
      <c r="F15" s="302"/>
      <c r="G15" s="302"/>
      <c r="H15" s="302"/>
      <c r="I15" s="302"/>
      <c r="K15" s="5"/>
    </row>
    <row r="16" spans="1:9" ht="12.75">
      <c r="A16" s="302" t="s">
        <v>211</v>
      </c>
      <c r="B16" s="302"/>
      <c r="C16" s="302"/>
      <c r="D16" s="302"/>
      <c r="E16" s="302"/>
      <c r="F16" s="302"/>
      <c r="G16" s="302"/>
      <c r="H16" s="302"/>
      <c r="I16" s="302"/>
    </row>
    <row r="17" spans="1:24" ht="43.5" customHeight="1">
      <c r="A17" s="305" t="s">
        <v>256</v>
      </c>
      <c r="B17" s="305"/>
      <c r="C17" s="305"/>
      <c r="D17" s="305"/>
      <c r="E17" s="300"/>
      <c r="F17" s="325" t="s">
        <v>272</v>
      </c>
      <c r="G17" s="325"/>
      <c r="H17" s="325"/>
      <c r="I17" s="325"/>
      <c r="J17" s="325"/>
      <c r="K17" s="3"/>
      <c r="M17" s="5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13" ht="12.75">
      <c r="A18" s="6" t="s">
        <v>278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06" t="s">
        <v>6</v>
      </c>
      <c r="B21" s="303" t="s">
        <v>163</v>
      </c>
      <c r="C21" s="303" t="s">
        <v>8</v>
      </c>
      <c r="D21" s="303" t="s">
        <v>164</v>
      </c>
      <c r="E21" s="303" t="s">
        <v>10</v>
      </c>
      <c r="F21" s="303" t="s">
        <v>169</v>
      </c>
      <c r="G21" s="303" t="s">
        <v>165</v>
      </c>
      <c r="H21" s="303" t="s">
        <v>166</v>
      </c>
      <c r="I21" s="303" t="s">
        <v>179</v>
      </c>
      <c r="J21" s="303" t="s">
        <v>180</v>
      </c>
      <c r="K21" s="313" t="s">
        <v>167</v>
      </c>
      <c r="L21" s="319" t="s">
        <v>134</v>
      </c>
    </row>
    <row r="22" spans="1:12" ht="62.25" customHeight="1" thickBot="1">
      <c r="A22" s="307"/>
      <c r="B22" s="304"/>
      <c r="C22" s="304"/>
      <c r="D22" s="304"/>
      <c r="E22" s="304"/>
      <c r="F22" s="304"/>
      <c r="G22" s="304"/>
      <c r="H22" s="304"/>
      <c r="I22" s="304"/>
      <c r="J22" s="304"/>
      <c r="K22" s="314"/>
      <c r="L22" s="320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229">
        <f>D25+D66+D95+D104</f>
        <v>119500</v>
      </c>
      <c r="E24" s="229">
        <f aca="true" t="shared" si="0" ref="E24:K24">E25+E66+E95+E104</f>
        <v>0</v>
      </c>
      <c r="F24" s="229">
        <f>F27+F30+F33+F34+F44+F53+F61+F114</f>
        <v>27600</v>
      </c>
      <c r="G24" s="229">
        <f t="shared" si="0"/>
        <v>0</v>
      </c>
      <c r="H24" s="229">
        <f t="shared" si="0"/>
        <v>14480</v>
      </c>
      <c r="I24" s="229">
        <f t="shared" si="0"/>
        <v>14480</v>
      </c>
      <c r="J24" s="229">
        <f t="shared" si="0"/>
        <v>14480</v>
      </c>
      <c r="K24" s="229">
        <f t="shared" si="0"/>
        <v>0</v>
      </c>
      <c r="L24" s="113">
        <f>L25+L60</f>
        <v>0</v>
      </c>
      <c r="M24" s="5"/>
      <c r="N24" s="5"/>
    </row>
    <row r="25" spans="1:14" ht="28.5" customHeight="1">
      <c r="A25" s="247" t="s">
        <v>206</v>
      </c>
      <c r="B25" s="46">
        <v>2000</v>
      </c>
      <c r="C25" s="166" t="s">
        <v>81</v>
      </c>
      <c r="D25" s="229">
        <f>D26+D31+D54+D57+D61+D65</f>
        <v>119500</v>
      </c>
      <c r="E25" s="229">
        <f aca="true" t="shared" si="1" ref="E25:K25">E26+E31+E54+E57+E61+E65</f>
        <v>0</v>
      </c>
      <c r="F25" s="229">
        <v>0</v>
      </c>
      <c r="G25" s="229">
        <f t="shared" si="1"/>
        <v>0</v>
      </c>
      <c r="H25" s="229">
        <f t="shared" si="1"/>
        <v>14480</v>
      </c>
      <c r="I25" s="229">
        <f t="shared" si="1"/>
        <v>14480</v>
      </c>
      <c r="J25" s="229">
        <f t="shared" si="1"/>
        <v>14480</v>
      </c>
      <c r="K25" s="229">
        <f t="shared" si="1"/>
        <v>0</v>
      </c>
      <c r="L25" s="113">
        <f>L26+L52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0</v>
      </c>
      <c r="E26" s="191">
        <f aca="true" t="shared" si="2" ref="E26:K26">E27+E30</f>
        <v>0</v>
      </c>
      <c r="F26" s="191">
        <f t="shared" si="2"/>
        <v>0</v>
      </c>
      <c r="G26" s="191">
        <f t="shared" si="2"/>
        <v>0</v>
      </c>
      <c r="H26" s="191">
        <f t="shared" si="2"/>
        <v>0</v>
      </c>
      <c r="I26" s="191">
        <f t="shared" si="2"/>
        <v>0</v>
      </c>
      <c r="J26" s="191">
        <f t="shared" si="2"/>
        <v>0</v>
      </c>
      <c r="K26" s="191">
        <f t="shared" si="2"/>
        <v>0</v>
      </c>
      <c r="L26" s="125">
        <f>SUM(L27,L30,L31,L42,L43,L44,L51)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0</v>
      </c>
      <c r="E27" s="192">
        <f aca="true" t="shared" si="3" ref="E27:K27">E28+E29</f>
        <v>0</v>
      </c>
      <c r="F27" s="192">
        <f t="shared" si="3"/>
        <v>0</v>
      </c>
      <c r="G27" s="192">
        <f t="shared" si="3"/>
        <v>0</v>
      </c>
      <c r="H27" s="192">
        <f t="shared" si="3"/>
        <v>0</v>
      </c>
      <c r="I27" s="192">
        <f t="shared" si="3"/>
        <v>0</v>
      </c>
      <c r="J27" s="192">
        <f t="shared" si="3"/>
        <v>0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0</v>
      </c>
      <c r="E28" s="194"/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0</v>
      </c>
      <c r="E30" s="196"/>
      <c r="F30" s="196">
        <v>0</v>
      </c>
      <c r="G30" s="196">
        <v>0</v>
      </c>
      <c r="H30" s="196">
        <v>0</v>
      </c>
      <c r="I30" s="196">
        <v>0</v>
      </c>
      <c r="J30" s="196">
        <v>0</v>
      </c>
      <c r="K30" s="196"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D32+D33+D34+D35+D42+D43+D44+D51</f>
        <v>0</v>
      </c>
      <c r="E31" s="191">
        <f aca="true" t="shared" si="4" ref="E31:K31">E32+E33+E34+E35+E42+E43+E44+E51</f>
        <v>0</v>
      </c>
      <c r="F31" s="191">
        <f t="shared" si="4"/>
        <v>0</v>
      </c>
      <c r="G31" s="191">
        <f t="shared" si="4"/>
        <v>0</v>
      </c>
      <c r="H31" s="191">
        <f t="shared" si="4"/>
        <v>0</v>
      </c>
      <c r="I31" s="191">
        <f t="shared" si="4"/>
        <v>0</v>
      </c>
      <c r="J31" s="191">
        <f t="shared" si="4"/>
        <v>0</v>
      </c>
      <c r="K31" s="191">
        <f t="shared" si="4"/>
        <v>0</v>
      </c>
      <c r="L31" s="115">
        <f>SUM(L32:L36,L37:L37)</f>
        <v>0</v>
      </c>
      <c r="M31" s="13"/>
      <c r="N31" s="13"/>
    </row>
    <row r="32" spans="1:14" ht="16.5" customHeight="1">
      <c r="A32" s="239" t="s">
        <v>21</v>
      </c>
      <c r="B32" s="167">
        <v>2210</v>
      </c>
      <c r="C32" s="168" t="s">
        <v>88</v>
      </c>
      <c r="D32" s="196">
        <v>0</v>
      </c>
      <c r="E32" s="196"/>
      <c r="F32" s="196">
        <v>0</v>
      </c>
      <c r="G32" s="196">
        <v>0</v>
      </c>
      <c r="H32" s="196">
        <v>0</v>
      </c>
      <c r="I32" s="196">
        <v>0</v>
      </c>
      <c r="J32" s="196">
        <v>0</v>
      </c>
      <c r="K32" s="196">
        <v>0</v>
      </c>
      <c r="L32" s="116">
        <v>0</v>
      </c>
      <c r="M32" s="5"/>
      <c r="N32" s="5"/>
    </row>
    <row r="33" spans="1:14" ht="1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0</v>
      </c>
      <c r="E35" s="196"/>
      <c r="F35" s="196">
        <v>0</v>
      </c>
      <c r="G35" s="196">
        <v>0</v>
      </c>
      <c r="H35" s="196">
        <v>0</v>
      </c>
      <c r="I35" s="196">
        <v>0</v>
      </c>
      <c r="J35" s="196">
        <v>0</v>
      </c>
      <c r="K35" s="196"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>
        <v>0</v>
      </c>
      <c r="J38" s="196">
        <v>0</v>
      </c>
      <c r="K38" s="196"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v>0</v>
      </c>
      <c r="E39" s="196"/>
      <c r="F39" s="196">
        <v>0</v>
      </c>
      <c r="G39" s="196">
        <v>0</v>
      </c>
      <c r="H39" s="196">
        <v>0</v>
      </c>
      <c r="I39" s="196">
        <v>0</v>
      </c>
      <c r="J39" s="196">
        <v>0</v>
      </c>
      <c r="K39" s="196">
        <v>0</v>
      </c>
      <c r="L39" s="116">
        <v>0</v>
      </c>
      <c r="M39" s="5"/>
      <c r="N39" s="5"/>
    </row>
    <row r="40" spans="1:14" ht="13.5" customHeight="1" hidden="1" thickBot="1">
      <c r="A40" s="101" t="s">
        <v>28</v>
      </c>
      <c r="B40" s="39">
        <v>1139</v>
      </c>
      <c r="C40" s="39"/>
      <c r="D40" s="196">
        <v>0</v>
      </c>
      <c r="E40" s="196"/>
      <c r="F40" s="196">
        <v>0</v>
      </c>
      <c r="G40" s="196">
        <v>0</v>
      </c>
      <c r="H40" s="196">
        <v>0</v>
      </c>
      <c r="I40" s="196">
        <v>0</v>
      </c>
      <c r="J40" s="196">
        <v>0</v>
      </c>
      <c r="K40" s="196">
        <v>0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270">
        <v>4</v>
      </c>
      <c r="E41" s="270">
        <v>5</v>
      </c>
      <c r="F41" s="270">
        <v>5</v>
      </c>
      <c r="G41" s="270">
        <v>6</v>
      </c>
      <c r="H41" s="270">
        <v>7</v>
      </c>
      <c r="I41" s="270">
        <v>8</v>
      </c>
      <c r="J41" s="270">
        <v>9</v>
      </c>
      <c r="K41" s="270">
        <v>10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v>0</v>
      </c>
      <c r="L42" s="117">
        <v>0</v>
      </c>
      <c r="M42" s="13"/>
      <c r="N42" s="13"/>
    </row>
    <row r="43" spans="1:14" s="14" customFormat="1" ht="15">
      <c r="A43" s="103" t="s">
        <v>190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0</v>
      </c>
      <c r="E44" s="192">
        <f aca="true" t="shared" si="5" ref="E44:K44">E45+E46+E47+E48+E49</f>
        <v>0</v>
      </c>
      <c r="F44" s="192">
        <f t="shared" si="5"/>
        <v>0</v>
      </c>
      <c r="G44" s="192">
        <f t="shared" si="5"/>
        <v>0</v>
      </c>
      <c r="H44" s="192">
        <f t="shared" si="5"/>
        <v>0</v>
      </c>
      <c r="I44" s="192">
        <f t="shared" si="5"/>
        <v>0</v>
      </c>
      <c r="J44" s="192">
        <f t="shared" si="5"/>
        <v>0</v>
      </c>
      <c r="K44" s="192">
        <f t="shared" si="5"/>
        <v>0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200">
        <v>0</v>
      </c>
      <c r="E45" s="200"/>
      <c r="F45" s="200">
        <v>0</v>
      </c>
      <c r="G45" s="200">
        <v>0</v>
      </c>
      <c r="H45" s="200">
        <v>0</v>
      </c>
      <c r="I45" s="200">
        <v>0</v>
      </c>
      <c r="J45" s="200">
        <v>0</v>
      </c>
      <c r="K45" s="200"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200">
        <v>0</v>
      </c>
      <c r="E46" s="200"/>
      <c r="F46" s="200">
        <v>0</v>
      </c>
      <c r="G46" s="200">
        <v>0</v>
      </c>
      <c r="H46" s="200">
        <v>0</v>
      </c>
      <c r="I46" s="200">
        <v>0</v>
      </c>
      <c r="J46" s="200">
        <v>0</v>
      </c>
      <c r="K46" s="200"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200">
        <v>0</v>
      </c>
      <c r="E47" s="200"/>
      <c r="F47" s="200">
        <v>0</v>
      </c>
      <c r="G47" s="200">
        <v>0</v>
      </c>
      <c r="H47" s="200">
        <v>0</v>
      </c>
      <c r="I47" s="200">
        <v>0</v>
      </c>
      <c r="J47" s="200">
        <v>0</v>
      </c>
      <c r="K47" s="200"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200">
        <v>0</v>
      </c>
      <c r="E48" s="200"/>
      <c r="F48" s="200">
        <v>0</v>
      </c>
      <c r="G48" s="200">
        <v>0</v>
      </c>
      <c r="H48" s="200">
        <v>0</v>
      </c>
      <c r="I48" s="200">
        <v>0</v>
      </c>
      <c r="J48" s="200">
        <v>0</v>
      </c>
      <c r="K48" s="200"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200">
        <v>0</v>
      </c>
      <c r="E49" s="200"/>
      <c r="F49" s="200">
        <v>0</v>
      </c>
      <c r="G49" s="200">
        <v>0</v>
      </c>
      <c r="H49" s="200">
        <v>0</v>
      </c>
      <c r="I49" s="200">
        <v>0</v>
      </c>
      <c r="J49" s="200">
        <v>0</v>
      </c>
      <c r="K49" s="200">
        <v>0</v>
      </c>
      <c r="L49" s="116">
        <v>0</v>
      </c>
      <c r="M49" s="5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9">
        <v>0</v>
      </c>
      <c r="E50" s="199"/>
      <c r="F50" s="199">
        <v>0</v>
      </c>
      <c r="G50" s="199">
        <v>0</v>
      </c>
      <c r="H50" s="199">
        <v>0</v>
      </c>
      <c r="I50" s="199">
        <v>0</v>
      </c>
      <c r="J50" s="199">
        <v>0</v>
      </c>
      <c r="K50" s="199">
        <v>0</v>
      </c>
      <c r="L50" s="116">
        <v>0</v>
      </c>
      <c r="M50" s="5"/>
      <c r="N50" s="5"/>
    </row>
    <row r="51" spans="1:14" s="14" customFormat="1" ht="28.5" customHeight="1">
      <c r="A51" s="103" t="s">
        <v>191</v>
      </c>
      <c r="B51" s="167">
        <v>2280</v>
      </c>
      <c r="C51" s="167">
        <v>210</v>
      </c>
      <c r="D51" s="196">
        <f>D52+D53</f>
        <v>0</v>
      </c>
      <c r="E51" s="196">
        <f aca="true" t="shared" si="6" ref="E51:K51">E52+E53</f>
        <v>0</v>
      </c>
      <c r="F51" s="196">
        <f t="shared" si="6"/>
        <v>0</v>
      </c>
      <c r="G51" s="196">
        <f t="shared" si="6"/>
        <v>0</v>
      </c>
      <c r="H51" s="196">
        <f t="shared" si="6"/>
        <v>0</v>
      </c>
      <c r="I51" s="196">
        <f t="shared" si="6"/>
        <v>0</v>
      </c>
      <c r="J51" s="196">
        <f t="shared" si="6"/>
        <v>0</v>
      </c>
      <c r="K51" s="196">
        <f t="shared" si="6"/>
        <v>0</v>
      </c>
      <c r="L51" s="117">
        <v>0</v>
      </c>
      <c r="M51" s="13"/>
      <c r="N51" s="13"/>
    </row>
    <row r="52" spans="1:14" s="37" customFormat="1" ht="28.5">
      <c r="A52" s="104" t="s">
        <v>98</v>
      </c>
      <c r="B52" s="39">
        <v>2281</v>
      </c>
      <c r="C52" s="39">
        <v>220</v>
      </c>
      <c r="D52" s="200">
        <v>0</v>
      </c>
      <c r="E52" s="200"/>
      <c r="F52" s="200">
        <v>0</v>
      </c>
      <c r="G52" s="200">
        <v>0</v>
      </c>
      <c r="H52" s="200">
        <v>0</v>
      </c>
      <c r="I52" s="200">
        <v>0</v>
      </c>
      <c r="J52" s="200">
        <v>0</v>
      </c>
      <c r="K52" s="200">
        <v>0</v>
      </c>
      <c r="L52" s="116">
        <f>L55</f>
        <v>0</v>
      </c>
      <c r="M52" s="36"/>
      <c r="N52" s="36"/>
    </row>
    <row r="53" spans="1:14" s="37" customFormat="1" ht="32.25" customHeight="1">
      <c r="A53" s="104" t="s">
        <v>172</v>
      </c>
      <c r="B53" s="39">
        <v>2282</v>
      </c>
      <c r="C53" s="39">
        <v>230</v>
      </c>
      <c r="D53" s="200">
        <v>0</v>
      </c>
      <c r="E53" s="200"/>
      <c r="F53" s="200">
        <v>0</v>
      </c>
      <c r="G53" s="200">
        <v>0</v>
      </c>
      <c r="H53" s="200">
        <v>0</v>
      </c>
      <c r="I53" s="200">
        <v>0</v>
      </c>
      <c r="J53" s="200">
        <v>0</v>
      </c>
      <c r="K53" s="200">
        <v>0</v>
      </c>
      <c r="L53" s="116">
        <v>0</v>
      </c>
      <c r="M53" s="36"/>
      <c r="N53" s="36"/>
    </row>
    <row r="54" spans="1:14" ht="15.75" customHeight="1">
      <c r="A54" s="175" t="s">
        <v>192</v>
      </c>
      <c r="B54" s="165">
        <v>2400</v>
      </c>
      <c r="C54" s="165">
        <v>240</v>
      </c>
      <c r="D54" s="201">
        <f>D55+D56</f>
        <v>0</v>
      </c>
      <c r="E54" s="201">
        <f aca="true" t="shared" si="7" ref="E54:K54">E55+E56</f>
        <v>0</v>
      </c>
      <c r="F54" s="201">
        <f t="shared" si="7"/>
        <v>0</v>
      </c>
      <c r="G54" s="201">
        <f t="shared" si="7"/>
        <v>0</v>
      </c>
      <c r="H54" s="201">
        <f t="shared" si="7"/>
        <v>0</v>
      </c>
      <c r="I54" s="201">
        <f t="shared" si="7"/>
        <v>0</v>
      </c>
      <c r="J54" s="201">
        <f t="shared" si="7"/>
        <v>0</v>
      </c>
      <c r="K54" s="201">
        <f t="shared" si="7"/>
        <v>0</v>
      </c>
      <c r="L54" s="116">
        <v>0</v>
      </c>
      <c r="M54" s="5"/>
      <c r="N54" s="5"/>
    </row>
    <row r="55" spans="1:14" s="14" customFormat="1" ht="19.5" customHeight="1">
      <c r="A55" s="176" t="s">
        <v>193</v>
      </c>
      <c r="B55" s="167">
        <v>2410</v>
      </c>
      <c r="C55" s="167">
        <v>250</v>
      </c>
      <c r="D55" s="196">
        <f aca="true" t="shared" si="8" ref="D55:K55">D58</f>
        <v>0</v>
      </c>
      <c r="E55" s="196">
        <f t="shared" si="8"/>
        <v>0</v>
      </c>
      <c r="F55" s="196">
        <v>0</v>
      </c>
      <c r="G55" s="196">
        <f t="shared" si="8"/>
        <v>0</v>
      </c>
      <c r="H55" s="196">
        <f t="shared" si="8"/>
        <v>0</v>
      </c>
      <c r="I55" s="196">
        <f t="shared" si="8"/>
        <v>0</v>
      </c>
      <c r="J55" s="196">
        <f t="shared" si="8"/>
        <v>0</v>
      </c>
      <c r="K55" s="196">
        <f t="shared" si="8"/>
        <v>0</v>
      </c>
      <c r="L55" s="115">
        <f>SUM(L56:L58)</f>
        <v>0</v>
      </c>
      <c r="M55" s="13"/>
      <c r="N55" s="13"/>
    </row>
    <row r="56" spans="1:14" s="14" customFormat="1" ht="15">
      <c r="A56" s="176" t="s">
        <v>194</v>
      </c>
      <c r="B56" s="167">
        <v>2420</v>
      </c>
      <c r="C56" s="167">
        <v>260</v>
      </c>
      <c r="D56" s="196">
        <v>0</v>
      </c>
      <c r="E56" s="196"/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16">
        <v>0</v>
      </c>
      <c r="M56" s="13"/>
      <c r="N56" s="13"/>
    </row>
    <row r="57" spans="1:14" s="14" customFormat="1" ht="15.75">
      <c r="A57" s="175" t="s">
        <v>195</v>
      </c>
      <c r="B57" s="165">
        <v>2600</v>
      </c>
      <c r="C57" s="165">
        <v>270</v>
      </c>
      <c r="D57" s="201">
        <f>D58+D59+D60</f>
        <v>0</v>
      </c>
      <c r="E57" s="201">
        <f aca="true" t="shared" si="9" ref="E57:K57">E58+E59+E60</f>
        <v>0</v>
      </c>
      <c r="F57" s="201">
        <f t="shared" si="9"/>
        <v>0</v>
      </c>
      <c r="G57" s="201">
        <f t="shared" si="9"/>
        <v>0</v>
      </c>
      <c r="H57" s="201">
        <f t="shared" si="9"/>
        <v>0</v>
      </c>
      <c r="I57" s="201">
        <f t="shared" si="9"/>
        <v>0</v>
      </c>
      <c r="J57" s="201">
        <f t="shared" si="9"/>
        <v>0</v>
      </c>
      <c r="K57" s="201">
        <f t="shared" si="9"/>
        <v>0</v>
      </c>
      <c r="L57" s="116">
        <v>0</v>
      </c>
      <c r="M57" s="13"/>
      <c r="N57" s="13"/>
    </row>
    <row r="58" spans="1:14" s="14" customFormat="1" ht="29.25" customHeight="1">
      <c r="A58" s="176" t="s">
        <v>207</v>
      </c>
      <c r="B58" s="167">
        <v>2610</v>
      </c>
      <c r="C58" s="167">
        <v>280</v>
      </c>
      <c r="D58" s="192">
        <v>0</v>
      </c>
      <c r="E58" s="192">
        <f aca="true" t="shared" si="10" ref="E58:L58">SUM(E59:E61)</f>
        <v>0</v>
      </c>
      <c r="F58" s="192"/>
      <c r="G58" s="192">
        <f t="shared" si="10"/>
        <v>0</v>
      </c>
      <c r="H58" s="192">
        <v>0</v>
      </c>
      <c r="I58" s="192">
        <v>0</v>
      </c>
      <c r="J58" s="192">
        <v>0</v>
      </c>
      <c r="K58" s="192">
        <f t="shared" si="10"/>
        <v>0</v>
      </c>
      <c r="L58" s="115">
        <f t="shared" si="10"/>
        <v>0</v>
      </c>
      <c r="M58" s="13"/>
      <c r="N58" s="13"/>
    </row>
    <row r="59" spans="1:14" ht="29.25" customHeight="1">
      <c r="A59" s="176" t="s">
        <v>55</v>
      </c>
      <c r="B59" s="167">
        <v>2620</v>
      </c>
      <c r="C59" s="167">
        <v>290</v>
      </c>
      <c r="D59" s="194">
        <v>0</v>
      </c>
      <c r="E59" s="194"/>
      <c r="F59" s="194">
        <v>0</v>
      </c>
      <c r="G59" s="194">
        <v>0</v>
      </c>
      <c r="H59" s="194">
        <v>0</v>
      </c>
      <c r="I59" s="194">
        <v>0</v>
      </c>
      <c r="J59" s="194">
        <v>0</v>
      </c>
      <c r="K59" s="194">
        <v>0</v>
      </c>
      <c r="L59" s="116">
        <v>0</v>
      </c>
      <c r="M59" s="5"/>
      <c r="N59" s="5"/>
    </row>
    <row r="60" spans="1:14" ht="30" customHeight="1">
      <c r="A60" s="176" t="s">
        <v>196</v>
      </c>
      <c r="B60" s="167">
        <v>2630</v>
      </c>
      <c r="C60" s="167">
        <v>300</v>
      </c>
      <c r="D60" s="194">
        <v>0</v>
      </c>
      <c r="E60" s="194"/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v>0</v>
      </c>
      <c r="L60" s="121">
        <v>0</v>
      </c>
      <c r="M60" s="5"/>
      <c r="N60" s="5"/>
    </row>
    <row r="61" spans="1:14" ht="19.5" customHeight="1">
      <c r="A61" s="169" t="s">
        <v>197</v>
      </c>
      <c r="B61" s="165">
        <v>2700</v>
      </c>
      <c r="C61" s="165">
        <v>310</v>
      </c>
      <c r="D61" s="201">
        <f>D62+D63+D64</f>
        <v>119500</v>
      </c>
      <c r="E61" s="201">
        <f aca="true" t="shared" si="11" ref="E61:K61">E62+E63+E64</f>
        <v>0</v>
      </c>
      <c r="F61" s="201">
        <v>27600</v>
      </c>
      <c r="G61" s="201">
        <f t="shared" si="11"/>
        <v>0</v>
      </c>
      <c r="H61" s="201">
        <f t="shared" si="11"/>
        <v>14480</v>
      </c>
      <c r="I61" s="201">
        <f t="shared" si="11"/>
        <v>14480</v>
      </c>
      <c r="J61" s="201">
        <f t="shared" si="11"/>
        <v>14480</v>
      </c>
      <c r="K61" s="201">
        <f t="shared" si="11"/>
        <v>0</v>
      </c>
      <c r="L61" s="121">
        <v>0</v>
      </c>
      <c r="M61" s="5"/>
      <c r="N61" s="5"/>
    </row>
    <row r="62" spans="1:14" s="14" customFormat="1" ht="17.25" customHeight="1">
      <c r="A62" s="172" t="s">
        <v>43</v>
      </c>
      <c r="B62" s="167">
        <v>2710</v>
      </c>
      <c r="C62" s="167">
        <v>320</v>
      </c>
      <c r="D62" s="196">
        <v>0</v>
      </c>
      <c r="E62" s="196"/>
      <c r="F62" s="196">
        <v>0</v>
      </c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11">
        <v>0</v>
      </c>
      <c r="M62" s="13"/>
      <c r="N62" s="13"/>
    </row>
    <row r="63" spans="1:14" s="1" customFormat="1" ht="15" customHeight="1">
      <c r="A63" s="172" t="s">
        <v>73</v>
      </c>
      <c r="B63" s="167">
        <v>2720</v>
      </c>
      <c r="C63" s="167">
        <v>330</v>
      </c>
      <c r="D63" s="221">
        <v>0</v>
      </c>
      <c r="E63" s="221">
        <f aca="true" t="shared" si="12" ref="E63:L63">SUM(E64,E76,E77)</f>
        <v>0</v>
      </c>
      <c r="F63" s="221">
        <f t="shared" si="12"/>
        <v>0</v>
      </c>
      <c r="G63" s="221">
        <f t="shared" si="12"/>
        <v>0</v>
      </c>
      <c r="H63" s="221">
        <v>0</v>
      </c>
      <c r="I63" s="221">
        <v>0</v>
      </c>
      <c r="J63" s="221">
        <v>0</v>
      </c>
      <c r="K63" s="221">
        <f t="shared" si="12"/>
        <v>0</v>
      </c>
      <c r="L63" s="118">
        <f t="shared" si="12"/>
        <v>0</v>
      </c>
      <c r="M63" s="18"/>
      <c r="N63" s="18"/>
    </row>
    <row r="64" spans="1:14" s="1" customFormat="1" ht="14.25" customHeight="1">
      <c r="A64" s="172" t="s">
        <v>198</v>
      </c>
      <c r="B64" s="167">
        <v>2730</v>
      </c>
      <c r="C64" s="167">
        <v>340</v>
      </c>
      <c r="D64" s="221">
        <v>119500</v>
      </c>
      <c r="E64" s="221">
        <f aca="true" t="shared" si="13" ref="E64:L64">SUM(E65:E66,E71)</f>
        <v>0</v>
      </c>
      <c r="F64" s="221">
        <f t="shared" si="13"/>
        <v>0</v>
      </c>
      <c r="G64" s="221">
        <f t="shared" si="13"/>
        <v>0</v>
      </c>
      <c r="H64" s="221">
        <v>14480</v>
      </c>
      <c r="I64" s="221">
        <v>14480</v>
      </c>
      <c r="J64" s="221">
        <v>14480</v>
      </c>
      <c r="K64" s="221">
        <f>H64-I64</f>
        <v>0</v>
      </c>
      <c r="L64" s="118">
        <f t="shared" si="13"/>
        <v>0</v>
      </c>
      <c r="M64" s="18"/>
      <c r="N64" s="18"/>
    </row>
    <row r="65" spans="1:14" s="14" customFormat="1" ht="18" customHeight="1">
      <c r="A65" s="169" t="s">
        <v>199</v>
      </c>
      <c r="B65" s="165">
        <v>2800</v>
      </c>
      <c r="C65" s="165">
        <v>350</v>
      </c>
      <c r="D65" s="201">
        <v>0</v>
      </c>
      <c r="E65" s="201"/>
      <c r="F65" s="201">
        <v>0</v>
      </c>
      <c r="G65" s="201">
        <v>0</v>
      </c>
      <c r="H65" s="201">
        <v>0</v>
      </c>
      <c r="I65" s="201">
        <v>0</v>
      </c>
      <c r="J65" s="201">
        <v>0</v>
      </c>
      <c r="K65" s="201">
        <v>0</v>
      </c>
      <c r="L65" s="111">
        <v>0</v>
      </c>
      <c r="M65" s="13"/>
      <c r="N65" s="13"/>
    </row>
    <row r="66" spans="1:14" s="14" customFormat="1" ht="15.75" customHeight="1">
      <c r="A66" s="178" t="s">
        <v>46</v>
      </c>
      <c r="B66" s="46">
        <v>3000</v>
      </c>
      <c r="C66" s="46">
        <v>360</v>
      </c>
      <c r="D66" s="191">
        <f>D67+D90</f>
        <v>0</v>
      </c>
      <c r="E66" s="191">
        <f aca="true" t="shared" si="14" ref="E66:K66">SUM(E67:E69)</f>
        <v>0</v>
      </c>
      <c r="F66" s="191">
        <f t="shared" si="14"/>
        <v>0</v>
      </c>
      <c r="G66" s="191">
        <f t="shared" si="14"/>
        <v>0</v>
      </c>
      <c r="H66" s="191">
        <f t="shared" si="14"/>
        <v>0</v>
      </c>
      <c r="I66" s="191">
        <f t="shared" si="14"/>
        <v>0</v>
      </c>
      <c r="J66" s="191">
        <f t="shared" si="14"/>
        <v>0</v>
      </c>
      <c r="K66" s="191">
        <f t="shared" si="14"/>
        <v>0</v>
      </c>
      <c r="L66" s="111">
        <v>0</v>
      </c>
      <c r="M66" s="13"/>
      <c r="N66" s="13"/>
    </row>
    <row r="67" spans="1:14" ht="14.25" customHeight="1">
      <c r="A67" s="105" t="s">
        <v>47</v>
      </c>
      <c r="B67" s="46">
        <v>3100</v>
      </c>
      <c r="C67" s="46">
        <v>370</v>
      </c>
      <c r="D67" s="201">
        <f>D68+D69+D74+D78+D88+D89</f>
        <v>0</v>
      </c>
      <c r="E67" s="201">
        <f aca="true" t="shared" si="15" ref="E67:K67">E68+E69+E74+E78+E88+E89</f>
        <v>0</v>
      </c>
      <c r="F67" s="201">
        <f t="shared" si="15"/>
        <v>0</v>
      </c>
      <c r="G67" s="201">
        <f t="shared" si="15"/>
        <v>0</v>
      </c>
      <c r="H67" s="201">
        <f t="shared" si="15"/>
        <v>0</v>
      </c>
      <c r="I67" s="201">
        <f t="shared" si="15"/>
        <v>0</v>
      </c>
      <c r="J67" s="201">
        <f t="shared" si="15"/>
        <v>0</v>
      </c>
      <c r="K67" s="201">
        <f t="shared" si="15"/>
        <v>0</v>
      </c>
      <c r="L67" s="111">
        <v>0</v>
      </c>
      <c r="M67" s="5"/>
      <c r="N67" s="5"/>
    </row>
    <row r="68" spans="1:14" ht="28.5" customHeight="1">
      <c r="A68" s="176" t="s">
        <v>48</v>
      </c>
      <c r="B68" s="167">
        <v>3110</v>
      </c>
      <c r="C68" s="167">
        <v>380</v>
      </c>
      <c r="D68" s="196">
        <v>0</v>
      </c>
      <c r="E68" s="196"/>
      <c r="F68" s="196">
        <v>0</v>
      </c>
      <c r="G68" s="196">
        <v>0</v>
      </c>
      <c r="H68" s="196">
        <v>0</v>
      </c>
      <c r="I68" s="196">
        <v>0</v>
      </c>
      <c r="J68" s="196">
        <v>0</v>
      </c>
      <c r="K68" s="196">
        <v>0</v>
      </c>
      <c r="L68" s="114">
        <v>0</v>
      </c>
      <c r="M68" s="5"/>
      <c r="N68" s="5"/>
    </row>
    <row r="69" spans="1:14" ht="15" customHeight="1" thickBot="1">
      <c r="A69" s="172" t="s">
        <v>49</v>
      </c>
      <c r="B69" s="167">
        <v>3120</v>
      </c>
      <c r="C69" s="167">
        <v>390</v>
      </c>
      <c r="D69" s="196">
        <f>D70+D72</f>
        <v>0</v>
      </c>
      <c r="E69" s="196">
        <f aca="true" t="shared" si="16" ref="E69:K69">E70+E72</f>
        <v>0</v>
      </c>
      <c r="F69" s="196">
        <f t="shared" si="16"/>
        <v>0</v>
      </c>
      <c r="G69" s="196">
        <f t="shared" si="16"/>
        <v>0</v>
      </c>
      <c r="H69" s="196">
        <f t="shared" si="16"/>
        <v>0</v>
      </c>
      <c r="I69" s="196">
        <f t="shared" si="16"/>
        <v>0</v>
      </c>
      <c r="J69" s="196">
        <f t="shared" si="16"/>
        <v>0</v>
      </c>
      <c r="K69" s="196">
        <f t="shared" si="16"/>
        <v>0</v>
      </c>
      <c r="L69" s="111">
        <v>0</v>
      </c>
      <c r="M69" s="5"/>
      <c r="N69" s="5"/>
    </row>
    <row r="70" spans="1:14" ht="15.75" customHeight="1" thickTop="1">
      <c r="A70" s="177" t="s">
        <v>200</v>
      </c>
      <c r="B70" s="174">
        <v>3121</v>
      </c>
      <c r="C70" s="174">
        <v>400</v>
      </c>
      <c r="D70" s="198">
        <v>0</v>
      </c>
      <c r="E70" s="198"/>
      <c r="F70" s="198">
        <v>0</v>
      </c>
      <c r="G70" s="198">
        <v>0</v>
      </c>
      <c r="H70" s="198">
        <v>0</v>
      </c>
      <c r="I70" s="198">
        <v>0</v>
      </c>
      <c r="J70" s="198">
        <v>0</v>
      </c>
      <c r="K70" s="198">
        <v>0</v>
      </c>
      <c r="L70" s="110">
        <v>10</v>
      </c>
      <c r="M70" s="5"/>
      <c r="N70" s="5"/>
    </row>
    <row r="71" spans="1:14" s="14" customFormat="1" ht="15" hidden="1">
      <c r="A71" s="173" t="s">
        <v>56</v>
      </c>
      <c r="B71" s="174">
        <v>2122</v>
      </c>
      <c r="C71" s="174"/>
      <c r="D71" s="192">
        <f aca="true" t="shared" si="17" ref="D71:L71">SUM(D72:D75)</f>
        <v>0</v>
      </c>
      <c r="E71" s="192">
        <f t="shared" si="17"/>
        <v>0</v>
      </c>
      <c r="F71" s="192">
        <f t="shared" si="17"/>
        <v>0</v>
      </c>
      <c r="G71" s="192">
        <f t="shared" si="17"/>
        <v>0</v>
      </c>
      <c r="H71" s="192">
        <f t="shared" si="17"/>
        <v>0</v>
      </c>
      <c r="I71" s="192">
        <f t="shared" si="17"/>
        <v>0</v>
      </c>
      <c r="J71" s="192">
        <f t="shared" si="17"/>
        <v>0</v>
      </c>
      <c r="K71" s="192">
        <f t="shared" si="17"/>
        <v>0</v>
      </c>
      <c r="L71" s="115">
        <f t="shared" si="17"/>
        <v>0</v>
      </c>
      <c r="M71" s="13"/>
      <c r="N71" s="13"/>
    </row>
    <row r="72" spans="1:14" ht="15">
      <c r="A72" s="179" t="s">
        <v>201</v>
      </c>
      <c r="B72" s="174">
        <v>3122</v>
      </c>
      <c r="C72" s="174">
        <v>410</v>
      </c>
      <c r="D72" s="200">
        <v>0</v>
      </c>
      <c r="E72" s="200"/>
      <c r="F72" s="200">
        <v>0</v>
      </c>
      <c r="G72" s="200">
        <v>0</v>
      </c>
      <c r="H72" s="200">
        <v>0</v>
      </c>
      <c r="I72" s="200">
        <v>0</v>
      </c>
      <c r="J72" s="200">
        <v>0</v>
      </c>
      <c r="K72" s="200">
        <v>0</v>
      </c>
      <c r="L72" s="111">
        <v>0</v>
      </c>
      <c r="M72" s="5"/>
      <c r="N72" s="5"/>
    </row>
    <row r="73" spans="1:14" ht="15" hidden="1">
      <c r="A73" s="88"/>
      <c r="B73" s="89"/>
      <c r="C73" s="89"/>
      <c r="D73" s="200">
        <v>0</v>
      </c>
      <c r="E73" s="200"/>
      <c r="F73" s="200">
        <v>0</v>
      </c>
      <c r="G73" s="200">
        <v>0</v>
      </c>
      <c r="H73" s="200">
        <v>0</v>
      </c>
      <c r="I73" s="200">
        <v>0</v>
      </c>
      <c r="J73" s="200">
        <v>0</v>
      </c>
      <c r="K73" s="200">
        <v>0</v>
      </c>
      <c r="L73" s="111">
        <v>0</v>
      </c>
      <c r="M73" s="5"/>
      <c r="N73" s="5"/>
    </row>
    <row r="74" spans="1:14" ht="15" customHeight="1">
      <c r="A74" s="180" t="s">
        <v>146</v>
      </c>
      <c r="B74" s="167">
        <v>3130</v>
      </c>
      <c r="C74" s="167">
        <v>420</v>
      </c>
      <c r="D74" s="196">
        <f>D75+D77</f>
        <v>0</v>
      </c>
      <c r="E74" s="196">
        <f aca="true" t="shared" si="18" ref="E74:K74">E75+E77</f>
        <v>0</v>
      </c>
      <c r="F74" s="196">
        <f t="shared" si="18"/>
        <v>0</v>
      </c>
      <c r="G74" s="196">
        <f t="shared" si="18"/>
        <v>0</v>
      </c>
      <c r="H74" s="196">
        <f t="shared" si="18"/>
        <v>0</v>
      </c>
      <c r="I74" s="196">
        <f t="shared" si="18"/>
        <v>0</v>
      </c>
      <c r="J74" s="196">
        <f t="shared" si="18"/>
        <v>0</v>
      </c>
      <c r="K74" s="196">
        <f t="shared" si="18"/>
        <v>0</v>
      </c>
      <c r="L74" s="111">
        <v>0</v>
      </c>
      <c r="M74" s="5"/>
      <c r="N74" s="5"/>
    </row>
    <row r="75" spans="1:14" ht="14.25" customHeight="1">
      <c r="A75" s="95" t="s">
        <v>202</v>
      </c>
      <c r="B75" s="39">
        <v>3131</v>
      </c>
      <c r="C75" s="39">
        <v>430</v>
      </c>
      <c r="D75" s="200">
        <v>0</v>
      </c>
      <c r="E75" s="200"/>
      <c r="F75" s="200">
        <v>0</v>
      </c>
      <c r="G75" s="200">
        <v>0</v>
      </c>
      <c r="H75" s="200">
        <v>0</v>
      </c>
      <c r="I75" s="200">
        <v>0</v>
      </c>
      <c r="J75" s="200">
        <v>0</v>
      </c>
      <c r="K75" s="200">
        <v>0</v>
      </c>
      <c r="L75" s="111">
        <v>0</v>
      </c>
      <c r="M75" s="5"/>
      <c r="N75" s="5"/>
    </row>
    <row r="76" spans="1:14" ht="15" customHeight="1" hidden="1">
      <c r="A76" s="95" t="s">
        <v>147</v>
      </c>
      <c r="B76" s="39">
        <v>2132</v>
      </c>
      <c r="C76" s="39"/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116">
        <v>0</v>
      </c>
      <c r="M76" s="5"/>
      <c r="N76" s="5"/>
    </row>
    <row r="77" spans="1:14" ht="15.75" customHeight="1">
      <c r="A77" s="95" t="s">
        <v>148</v>
      </c>
      <c r="B77" s="39">
        <v>3132</v>
      </c>
      <c r="C77" s="39">
        <v>440</v>
      </c>
      <c r="D77" s="200">
        <v>0</v>
      </c>
      <c r="E77" s="200"/>
      <c r="F77" s="200">
        <v>0</v>
      </c>
      <c r="G77" s="200">
        <v>0</v>
      </c>
      <c r="H77" s="200">
        <v>0</v>
      </c>
      <c r="I77" s="200">
        <v>0</v>
      </c>
      <c r="J77" s="200">
        <v>0</v>
      </c>
      <c r="K77" s="200">
        <v>0</v>
      </c>
      <c r="L77" s="116">
        <v>0</v>
      </c>
      <c r="M77" s="5"/>
      <c r="N77" s="5"/>
    </row>
    <row r="78" spans="1:14" ht="17.25" customHeight="1">
      <c r="A78" s="180" t="s">
        <v>101</v>
      </c>
      <c r="B78" s="167">
        <v>3140</v>
      </c>
      <c r="C78" s="167">
        <v>450</v>
      </c>
      <c r="D78" s="268">
        <f>D79+D81+D87</f>
        <v>0</v>
      </c>
      <c r="E78" s="268">
        <f aca="true" t="shared" si="19" ref="E78:K78">E79+E81+E87</f>
        <v>0</v>
      </c>
      <c r="F78" s="268">
        <f t="shared" si="19"/>
        <v>0</v>
      </c>
      <c r="G78" s="268">
        <f t="shared" si="19"/>
        <v>0</v>
      </c>
      <c r="H78" s="268">
        <f t="shared" si="19"/>
        <v>0</v>
      </c>
      <c r="I78" s="268">
        <f t="shared" si="19"/>
        <v>0</v>
      </c>
      <c r="J78" s="268">
        <f t="shared" si="19"/>
        <v>0</v>
      </c>
      <c r="K78" s="268">
        <f t="shared" si="19"/>
        <v>0</v>
      </c>
      <c r="L78" s="120" t="s">
        <v>80</v>
      </c>
      <c r="M78" s="5"/>
      <c r="N78" s="5"/>
    </row>
    <row r="79" spans="1:14" ht="16.5" customHeight="1">
      <c r="A79" s="95" t="s">
        <v>203</v>
      </c>
      <c r="B79" s="39">
        <v>3141</v>
      </c>
      <c r="C79" s="39">
        <v>460</v>
      </c>
      <c r="D79" s="255">
        <v>0</v>
      </c>
      <c r="E79" s="255">
        <v>0</v>
      </c>
      <c r="F79" s="255">
        <v>0</v>
      </c>
      <c r="G79" s="255">
        <v>0</v>
      </c>
      <c r="H79" s="255">
        <v>0</v>
      </c>
      <c r="I79" s="255">
        <v>0</v>
      </c>
      <c r="J79" s="255">
        <v>0</v>
      </c>
      <c r="K79" s="255">
        <v>0</v>
      </c>
      <c r="L79" s="82"/>
      <c r="M79" s="5"/>
      <c r="N79" s="5"/>
    </row>
    <row r="80" spans="1:12" ht="17.25" customHeight="1" hidden="1" thickTop="1">
      <c r="A80" s="92" t="s">
        <v>103</v>
      </c>
      <c r="B80" s="39">
        <v>2142</v>
      </c>
      <c r="C80" s="39"/>
      <c r="D80" s="255"/>
      <c r="E80" s="255"/>
      <c r="F80" s="255"/>
      <c r="G80" s="255"/>
      <c r="H80" s="255"/>
      <c r="I80" s="255"/>
      <c r="J80" s="255"/>
      <c r="K80" s="255"/>
      <c r="L80" s="110">
        <v>11</v>
      </c>
    </row>
    <row r="81" spans="1:12" ht="16.5" customHeight="1">
      <c r="A81" s="92" t="s">
        <v>204</v>
      </c>
      <c r="B81" s="39">
        <v>3142</v>
      </c>
      <c r="C81" s="39">
        <v>470</v>
      </c>
      <c r="D81" s="255">
        <v>0</v>
      </c>
      <c r="E81" s="255">
        <v>0</v>
      </c>
      <c r="F81" s="255">
        <v>0</v>
      </c>
      <c r="G81" s="255">
        <v>0</v>
      </c>
      <c r="H81" s="255">
        <v>0</v>
      </c>
      <c r="I81" s="255">
        <v>0</v>
      </c>
      <c r="J81" s="255">
        <v>0</v>
      </c>
      <c r="K81" s="255">
        <v>0</v>
      </c>
      <c r="L81" s="111">
        <v>0</v>
      </c>
    </row>
    <row r="82" spans="1:12" ht="18" customHeight="1" hidden="1" thickBot="1">
      <c r="A82" s="92"/>
      <c r="B82" s="145"/>
      <c r="C82" s="145"/>
      <c r="D82" s="232"/>
      <c r="E82" s="232"/>
      <c r="F82" s="232"/>
      <c r="G82" s="232"/>
      <c r="H82" s="232"/>
      <c r="I82" s="232"/>
      <c r="J82" s="232"/>
      <c r="K82" s="233"/>
      <c r="L82" s="111">
        <v>0</v>
      </c>
    </row>
    <row r="83" spans="1:14" ht="21" customHeight="1" hidden="1" thickTop="1">
      <c r="A83" s="92"/>
      <c r="B83" s="145"/>
      <c r="C83" s="145"/>
      <c r="D83" s="234"/>
      <c r="E83" s="234"/>
      <c r="F83" s="234"/>
      <c r="G83" s="234"/>
      <c r="H83" s="234"/>
      <c r="I83" s="234"/>
      <c r="J83" s="234"/>
      <c r="K83" s="234"/>
      <c r="L83" s="111">
        <v>0</v>
      </c>
      <c r="M83" s="9"/>
      <c r="N83" s="9"/>
    </row>
    <row r="84" spans="1:14" ht="19.5" customHeight="1" hidden="1">
      <c r="A84" s="92"/>
      <c r="B84" s="145"/>
      <c r="C84" s="145"/>
      <c r="D84" s="200">
        <v>0</v>
      </c>
      <c r="E84" s="200"/>
      <c r="F84" s="200">
        <v>0</v>
      </c>
      <c r="G84" s="200">
        <v>0</v>
      </c>
      <c r="H84" s="200">
        <v>0</v>
      </c>
      <c r="I84" s="200">
        <v>0</v>
      </c>
      <c r="J84" s="200">
        <v>0</v>
      </c>
      <c r="K84" s="200">
        <v>0</v>
      </c>
      <c r="L84" s="111">
        <v>0</v>
      </c>
      <c r="M84" s="5"/>
      <c r="N84" s="5"/>
    </row>
    <row r="85" spans="1:14" ht="18" customHeight="1" hidden="1">
      <c r="A85" s="92"/>
      <c r="B85" s="145"/>
      <c r="C85" s="145"/>
      <c r="D85" s="200">
        <v>0</v>
      </c>
      <c r="E85" s="200"/>
      <c r="F85" s="200">
        <v>0</v>
      </c>
      <c r="G85" s="200">
        <v>0</v>
      </c>
      <c r="H85" s="200">
        <v>0</v>
      </c>
      <c r="I85" s="200">
        <v>0</v>
      </c>
      <c r="J85" s="200">
        <v>0</v>
      </c>
      <c r="K85" s="200">
        <v>0</v>
      </c>
      <c r="L85" s="109">
        <v>0</v>
      </c>
      <c r="M85" s="5"/>
      <c r="N85" s="5"/>
    </row>
    <row r="86" spans="1:14" ht="14.25" customHeight="1" hidden="1">
      <c r="A86" s="68">
        <v>1</v>
      </c>
      <c r="B86" s="39">
        <v>2</v>
      </c>
      <c r="C86" s="39"/>
      <c r="D86" s="200">
        <v>0</v>
      </c>
      <c r="E86" s="200"/>
      <c r="F86" s="200">
        <v>0</v>
      </c>
      <c r="G86" s="200">
        <v>0</v>
      </c>
      <c r="H86" s="200">
        <v>0</v>
      </c>
      <c r="I86" s="200">
        <v>0</v>
      </c>
      <c r="J86" s="200">
        <v>0</v>
      </c>
      <c r="K86" s="200">
        <v>0</v>
      </c>
      <c r="L86" s="109">
        <v>0</v>
      </c>
      <c r="M86" s="5"/>
      <c r="N86" s="5"/>
    </row>
    <row r="87" spans="1:14" ht="15" customHeight="1">
      <c r="A87" s="95" t="s">
        <v>105</v>
      </c>
      <c r="B87" s="39">
        <v>3143</v>
      </c>
      <c r="C87" s="39">
        <v>480</v>
      </c>
      <c r="D87" s="200">
        <v>0</v>
      </c>
      <c r="E87" s="200"/>
      <c r="F87" s="200">
        <v>0</v>
      </c>
      <c r="G87" s="200">
        <v>0</v>
      </c>
      <c r="H87" s="200">
        <v>0</v>
      </c>
      <c r="I87" s="200">
        <v>0</v>
      </c>
      <c r="J87" s="200">
        <v>0</v>
      </c>
      <c r="K87" s="200">
        <v>0</v>
      </c>
      <c r="L87" s="121">
        <f>SUM(L88,L105)</f>
        <v>0</v>
      </c>
      <c r="M87" s="5"/>
      <c r="N87" s="5"/>
    </row>
    <row r="88" spans="1:14" ht="15">
      <c r="A88" s="180" t="s">
        <v>78</v>
      </c>
      <c r="B88" s="167">
        <v>3150</v>
      </c>
      <c r="C88" s="167">
        <v>490</v>
      </c>
      <c r="D88" s="199">
        <v>0</v>
      </c>
      <c r="E88" s="199"/>
      <c r="F88" s="199">
        <v>0</v>
      </c>
      <c r="G88" s="199">
        <v>0</v>
      </c>
      <c r="H88" s="199">
        <v>0</v>
      </c>
      <c r="I88" s="199">
        <v>0</v>
      </c>
      <c r="J88" s="199">
        <v>0</v>
      </c>
      <c r="K88" s="199">
        <v>0</v>
      </c>
      <c r="L88" s="121">
        <f>SUM(L89,L96)</f>
        <v>0</v>
      </c>
      <c r="M88" s="5"/>
      <c r="N88" s="5"/>
    </row>
    <row r="89" spans="1:14" s="1" customFormat="1" ht="15">
      <c r="A89" s="180" t="s">
        <v>106</v>
      </c>
      <c r="B89" s="167">
        <v>3160</v>
      </c>
      <c r="C89" s="167">
        <v>500</v>
      </c>
      <c r="D89" s="199">
        <v>0</v>
      </c>
      <c r="E89" s="199"/>
      <c r="F89" s="199">
        <v>0</v>
      </c>
      <c r="G89" s="199">
        <v>0</v>
      </c>
      <c r="H89" s="199">
        <v>0</v>
      </c>
      <c r="I89" s="199">
        <v>0</v>
      </c>
      <c r="J89" s="199">
        <v>0</v>
      </c>
      <c r="K89" s="199">
        <v>0</v>
      </c>
      <c r="L89" s="122">
        <f>SUM(L90:L95)</f>
        <v>0</v>
      </c>
      <c r="M89" s="18"/>
      <c r="N89" s="18"/>
    </row>
    <row r="90" spans="1:14" s="1" customFormat="1" ht="15.75">
      <c r="A90" s="181" t="s">
        <v>58</v>
      </c>
      <c r="B90" s="165">
        <v>3200</v>
      </c>
      <c r="C90" s="165">
        <v>510</v>
      </c>
      <c r="D90" s="205">
        <f>D91+D92+D93+D94</f>
        <v>0</v>
      </c>
      <c r="E90" s="205">
        <f aca="true" t="shared" si="20" ref="E90:K90">E91+E92+E93+E94</f>
        <v>0</v>
      </c>
      <c r="F90" s="205">
        <f t="shared" si="20"/>
        <v>0</v>
      </c>
      <c r="G90" s="205">
        <f t="shared" si="20"/>
        <v>0</v>
      </c>
      <c r="H90" s="205">
        <f t="shared" si="20"/>
        <v>0</v>
      </c>
      <c r="I90" s="205">
        <f t="shared" si="20"/>
        <v>0</v>
      </c>
      <c r="J90" s="205">
        <f t="shared" si="20"/>
        <v>0</v>
      </c>
      <c r="K90" s="205">
        <f t="shared" si="20"/>
        <v>0</v>
      </c>
      <c r="L90" s="118">
        <f>SUM(L93,L108)</f>
        <v>0</v>
      </c>
      <c r="M90" s="18"/>
      <c r="N90" s="18"/>
    </row>
    <row r="91" spans="1:14" s="1" customFormat="1" ht="29.25">
      <c r="A91" s="180" t="s">
        <v>107</v>
      </c>
      <c r="B91" s="167">
        <v>3210</v>
      </c>
      <c r="C91" s="167">
        <v>520</v>
      </c>
      <c r="D91" s="211">
        <v>0</v>
      </c>
      <c r="E91" s="211"/>
      <c r="F91" s="211">
        <v>0</v>
      </c>
      <c r="G91" s="211">
        <v>0</v>
      </c>
      <c r="H91" s="211">
        <v>0</v>
      </c>
      <c r="I91" s="211">
        <v>0</v>
      </c>
      <c r="J91" s="211">
        <v>0</v>
      </c>
      <c r="K91" s="211">
        <v>0</v>
      </c>
      <c r="L91" s="118"/>
      <c r="M91" s="18"/>
      <c r="N91" s="18"/>
    </row>
    <row r="92" spans="1:14" s="1" customFormat="1" ht="30.75" customHeight="1">
      <c r="A92" s="182" t="s">
        <v>75</v>
      </c>
      <c r="B92" s="167">
        <v>3220</v>
      </c>
      <c r="C92" s="167">
        <v>530</v>
      </c>
      <c r="D92" s="211">
        <v>0</v>
      </c>
      <c r="E92" s="211"/>
      <c r="F92" s="211">
        <v>0</v>
      </c>
      <c r="G92" s="211">
        <v>0</v>
      </c>
      <c r="H92" s="211">
        <v>0</v>
      </c>
      <c r="I92" s="211">
        <v>0</v>
      </c>
      <c r="J92" s="211">
        <v>0</v>
      </c>
      <c r="K92" s="211">
        <v>0</v>
      </c>
      <c r="L92" s="118"/>
      <c r="M92" s="18"/>
      <c r="N92" s="18"/>
    </row>
    <row r="93" spans="1:14" s="20" customFormat="1" ht="30" customHeight="1">
      <c r="A93" s="182" t="s">
        <v>205</v>
      </c>
      <c r="B93" s="167">
        <v>3230</v>
      </c>
      <c r="C93" s="167">
        <v>540</v>
      </c>
      <c r="D93" s="211">
        <f aca="true" t="shared" si="21" ref="D93:K93">SUM(D95,D104)</f>
        <v>0</v>
      </c>
      <c r="E93" s="211">
        <f t="shared" si="21"/>
        <v>0</v>
      </c>
      <c r="F93" s="211">
        <f t="shared" si="21"/>
        <v>0</v>
      </c>
      <c r="G93" s="211">
        <f t="shared" si="21"/>
        <v>0</v>
      </c>
      <c r="H93" s="211">
        <f t="shared" si="21"/>
        <v>0</v>
      </c>
      <c r="I93" s="211">
        <f t="shared" si="21"/>
        <v>0</v>
      </c>
      <c r="J93" s="211">
        <f t="shared" si="21"/>
        <v>0</v>
      </c>
      <c r="K93" s="211">
        <f t="shared" si="21"/>
        <v>0</v>
      </c>
      <c r="L93" s="111">
        <v>0</v>
      </c>
      <c r="M93" s="19"/>
      <c r="N93" s="19"/>
    </row>
    <row r="94" spans="1:14" s="20" customFormat="1" ht="15">
      <c r="A94" s="182" t="s">
        <v>108</v>
      </c>
      <c r="B94" s="167">
        <v>3240</v>
      </c>
      <c r="C94" s="167">
        <v>550</v>
      </c>
      <c r="D94" s="211">
        <v>0</v>
      </c>
      <c r="E94" s="211">
        <v>0</v>
      </c>
      <c r="F94" s="211">
        <v>0</v>
      </c>
      <c r="G94" s="211">
        <v>0</v>
      </c>
      <c r="H94" s="211">
        <v>0</v>
      </c>
      <c r="I94" s="211">
        <v>0</v>
      </c>
      <c r="J94" s="211">
        <v>0</v>
      </c>
      <c r="K94" s="211">
        <v>0</v>
      </c>
      <c r="L94" s="111"/>
      <c r="M94" s="19"/>
      <c r="N94" s="19"/>
    </row>
    <row r="95" spans="1:14" s="14" customFormat="1" ht="15.75">
      <c r="A95" s="184" t="s">
        <v>59</v>
      </c>
      <c r="B95" s="46">
        <v>4100</v>
      </c>
      <c r="C95" s="46">
        <v>560</v>
      </c>
      <c r="D95" s="205">
        <f>D96</f>
        <v>0</v>
      </c>
      <c r="E95" s="205">
        <f aca="true" t="shared" si="22" ref="E95:K95">E96</f>
        <v>0</v>
      </c>
      <c r="F95" s="205">
        <f t="shared" si="22"/>
        <v>0</v>
      </c>
      <c r="G95" s="205">
        <f t="shared" si="22"/>
        <v>0</v>
      </c>
      <c r="H95" s="205">
        <f t="shared" si="22"/>
        <v>0</v>
      </c>
      <c r="I95" s="205">
        <f t="shared" si="22"/>
        <v>0</v>
      </c>
      <c r="J95" s="205">
        <f t="shared" si="22"/>
        <v>0</v>
      </c>
      <c r="K95" s="205">
        <f t="shared" si="22"/>
        <v>0</v>
      </c>
      <c r="L95" s="111">
        <v>0</v>
      </c>
      <c r="M95" s="13"/>
      <c r="N95" s="13"/>
    </row>
    <row r="96" spans="1:14" ht="15">
      <c r="A96" s="94" t="s">
        <v>60</v>
      </c>
      <c r="B96" s="41">
        <v>4110</v>
      </c>
      <c r="C96" s="41">
        <v>570</v>
      </c>
      <c r="D96" s="196">
        <f>D97+D98+D99</f>
        <v>0</v>
      </c>
      <c r="E96" s="196">
        <f aca="true" t="shared" si="23" ref="E96:K96">E97+E98+E99</f>
        <v>0</v>
      </c>
      <c r="F96" s="196">
        <f t="shared" si="23"/>
        <v>0</v>
      </c>
      <c r="G96" s="196">
        <f t="shared" si="23"/>
        <v>0</v>
      </c>
      <c r="H96" s="196">
        <f t="shared" si="23"/>
        <v>0</v>
      </c>
      <c r="I96" s="196">
        <f t="shared" si="23"/>
        <v>0</v>
      </c>
      <c r="J96" s="196">
        <f t="shared" si="23"/>
        <v>0</v>
      </c>
      <c r="K96" s="196">
        <f t="shared" si="23"/>
        <v>0</v>
      </c>
      <c r="L96" s="111">
        <v>0</v>
      </c>
      <c r="M96" s="5"/>
      <c r="N96" s="5"/>
    </row>
    <row r="97" spans="1:14" ht="31.5" customHeight="1">
      <c r="A97" s="95" t="s">
        <v>61</v>
      </c>
      <c r="B97" s="39">
        <v>4111</v>
      </c>
      <c r="C97" s="39">
        <v>580</v>
      </c>
      <c r="D97" s="194">
        <v>0</v>
      </c>
      <c r="E97" s="194"/>
      <c r="F97" s="194">
        <v>0</v>
      </c>
      <c r="G97" s="194">
        <v>0</v>
      </c>
      <c r="H97" s="194">
        <v>0</v>
      </c>
      <c r="I97" s="194">
        <v>0</v>
      </c>
      <c r="J97" s="194">
        <v>0</v>
      </c>
      <c r="K97" s="194">
        <v>0</v>
      </c>
      <c r="L97" s="111">
        <v>0</v>
      </c>
      <c r="M97" s="5"/>
      <c r="N97" s="5"/>
    </row>
    <row r="98" spans="1:14" ht="27" customHeight="1">
      <c r="A98" s="95" t="s">
        <v>62</v>
      </c>
      <c r="B98" s="39">
        <v>4112</v>
      </c>
      <c r="C98" s="39">
        <v>590</v>
      </c>
      <c r="D98" s="194">
        <v>0</v>
      </c>
      <c r="E98" s="194"/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11">
        <v>0</v>
      </c>
      <c r="M98" s="5"/>
      <c r="N98" s="5"/>
    </row>
    <row r="99" spans="1:14" ht="17.25" customHeight="1">
      <c r="A99" s="95" t="s">
        <v>63</v>
      </c>
      <c r="B99" s="39">
        <v>4113</v>
      </c>
      <c r="C99" s="39">
        <v>600</v>
      </c>
      <c r="D99" s="194">
        <v>0</v>
      </c>
      <c r="E99" s="194">
        <v>0</v>
      </c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53"/>
      <c r="M99" s="5"/>
      <c r="N99" s="5"/>
    </row>
    <row r="100" spans="1:14" ht="18.75" customHeight="1" hidden="1">
      <c r="A100" s="180" t="s">
        <v>156</v>
      </c>
      <c r="B100" s="167">
        <v>4120</v>
      </c>
      <c r="C100" s="167"/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7.25" customHeight="1" hidden="1">
      <c r="A101" s="185" t="s">
        <v>64</v>
      </c>
      <c r="B101" s="174">
        <v>4121</v>
      </c>
      <c r="C101" s="174"/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17.25" customHeight="1" hidden="1">
      <c r="A102" s="185" t="s">
        <v>157</v>
      </c>
      <c r="B102" s="174">
        <v>4122</v>
      </c>
      <c r="C102" s="174"/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17.25" customHeight="1" hidden="1">
      <c r="A103" s="185" t="s">
        <v>66</v>
      </c>
      <c r="B103" s="174">
        <v>4123</v>
      </c>
      <c r="C103" s="174"/>
      <c r="D103" s="201">
        <v>0</v>
      </c>
      <c r="E103" s="201">
        <v>0</v>
      </c>
      <c r="F103" s="201">
        <v>0</v>
      </c>
      <c r="G103" s="201">
        <v>0</v>
      </c>
      <c r="H103" s="201">
        <v>0</v>
      </c>
      <c r="I103" s="201">
        <v>0</v>
      </c>
      <c r="J103" s="201">
        <v>0</v>
      </c>
      <c r="K103" s="201">
        <v>0</v>
      </c>
      <c r="L103" s="153"/>
      <c r="M103" s="5"/>
      <c r="N103" s="5"/>
    </row>
    <row r="104" spans="1:14" s="14" customFormat="1" ht="18.75" customHeight="1" thickBot="1">
      <c r="A104" s="184" t="s">
        <v>67</v>
      </c>
      <c r="B104" s="165">
        <v>4200</v>
      </c>
      <c r="C104" s="165">
        <v>610</v>
      </c>
      <c r="D104" s="191">
        <f>D105</f>
        <v>0</v>
      </c>
      <c r="E104" s="191">
        <f aca="true" t="shared" si="24" ref="E104:K104">E105</f>
        <v>0</v>
      </c>
      <c r="F104" s="191">
        <f t="shared" si="24"/>
        <v>0</v>
      </c>
      <c r="G104" s="191">
        <f t="shared" si="24"/>
        <v>0</v>
      </c>
      <c r="H104" s="191">
        <f t="shared" si="24"/>
        <v>0</v>
      </c>
      <c r="I104" s="191">
        <f t="shared" si="24"/>
        <v>0</v>
      </c>
      <c r="J104" s="191">
        <f t="shared" si="24"/>
        <v>0</v>
      </c>
      <c r="K104" s="191">
        <f t="shared" si="24"/>
        <v>0</v>
      </c>
      <c r="L104" s="124">
        <v>0</v>
      </c>
      <c r="M104" s="13"/>
      <c r="N104" s="13"/>
    </row>
    <row r="105" spans="1:14" ht="15" customHeight="1">
      <c r="A105" s="146" t="s">
        <v>68</v>
      </c>
      <c r="B105" s="41">
        <v>4210</v>
      </c>
      <c r="C105" s="41">
        <v>620</v>
      </c>
      <c r="D105" s="192">
        <f aca="true" t="shared" si="25" ref="D105:D113">SUM(D106:D108)</f>
        <v>0</v>
      </c>
      <c r="E105" s="277"/>
      <c r="F105" s="277">
        <v>0</v>
      </c>
      <c r="G105" s="277">
        <v>0</v>
      </c>
      <c r="H105" s="277">
        <v>0</v>
      </c>
      <c r="I105" s="277">
        <v>0</v>
      </c>
      <c r="J105" s="277">
        <v>0</v>
      </c>
      <c r="K105" s="277">
        <v>0</v>
      </c>
      <c r="L105" s="10"/>
      <c r="M105" s="5"/>
      <c r="N105" s="5"/>
    </row>
    <row r="106" spans="1:14" ht="14.25" customHeight="1" hidden="1">
      <c r="A106" s="186" t="s">
        <v>69</v>
      </c>
      <c r="B106" s="41">
        <v>4220</v>
      </c>
      <c r="C106" s="41"/>
      <c r="D106" s="203">
        <f t="shared" si="25"/>
        <v>0</v>
      </c>
      <c r="E106" s="213"/>
      <c r="F106" s="213"/>
      <c r="G106" s="213"/>
      <c r="H106" s="213"/>
      <c r="I106" s="213"/>
      <c r="J106" s="213"/>
      <c r="K106" s="213"/>
      <c r="L106" s="10"/>
      <c r="M106" s="5"/>
      <c r="N106" s="5"/>
    </row>
    <row r="107" spans="1:14" ht="20.25" customHeight="1" hidden="1">
      <c r="A107" s="241"/>
      <c r="B107" s="174"/>
      <c r="C107" s="174"/>
      <c r="D107" s="203">
        <f t="shared" si="25"/>
        <v>0</v>
      </c>
      <c r="E107" s="213"/>
      <c r="F107" s="213"/>
      <c r="G107" s="213"/>
      <c r="H107" s="213"/>
      <c r="I107" s="213"/>
      <c r="J107" s="213"/>
      <c r="K107" s="213"/>
      <c r="L107" s="10"/>
      <c r="M107" s="5"/>
      <c r="N107" s="5"/>
    </row>
    <row r="108" spans="1:14" s="1" customFormat="1" ht="8.25" customHeight="1" hidden="1">
      <c r="A108" s="91"/>
      <c r="B108" s="142"/>
      <c r="C108" s="142"/>
      <c r="D108" s="203">
        <f t="shared" si="25"/>
        <v>0</v>
      </c>
      <c r="E108" s="214">
        <f aca="true" t="shared" si="26" ref="E108:K108">SUM(E109:E110)</f>
        <v>0</v>
      </c>
      <c r="F108" s="214">
        <f t="shared" si="26"/>
        <v>0</v>
      </c>
      <c r="G108" s="214">
        <f t="shared" si="26"/>
        <v>0</v>
      </c>
      <c r="H108" s="214">
        <f t="shared" si="26"/>
        <v>0</v>
      </c>
      <c r="I108" s="214">
        <f t="shared" si="26"/>
        <v>0</v>
      </c>
      <c r="J108" s="214">
        <f t="shared" si="26"/>
        <v>0</v>
      </c>
      <c r="K108" s="214">
        <f t="shared" si="26"/>
        <v>0</v>
      </c>
      <c r="L108" s="17"/>
      <c r="M108" s="18"/>
      <c r="N108" s="18"/>
    </row>
    <row r="109" spans="1:14" s="14" customFormat="1" ht="15.75" customHeight="1" hidden="1">
      <c r="A109" s="32"/>
      <c r="B109" s="141"/>
      <c r="C109" s="141"/>
      <c r="D109" s="203">
        <f t="shared" si="25"/>
        <v>0</v>
      </c>
      <c r="E109" s="215"/>
      <c r="F109" s="215"/>
      <c r="G109" s="215"/>
      <c r="H109" s="215"/>
      <c r="I109" s="215"/>
      <c r="J109" s="215"/>
      <c r="K109" s="215"/>
      <c r="L109" s="12"/>
      <c r="M109" s="13"/>
      <c r="N109" s="13"/>
    </row>
    <row r="110" spans="1:14" s="14" customFormat="1" ht="15" customHeight="1" hidden="1">
      <c r="A110" s="30"/>
      <c r="B110" s="141"/>
      <c r="C110" s="141"/>
      <c r="D110" s="203">
        <f t="shared" si="25"/>
        <v>0</v>
      </c>
      <c r="E110" s="215"/>
      <c r="F110" s="215"/>
      <c r="G110" s="215"/>
      <c r="H110" s="215"/>
      <c r="I110" s="215"/>
      <c r="J110" s="215"/>
      <c r="K110" s="215"/>
      <c r="L110" s="12"/>
      <c r="M110" s="13"/>
      <c r="N110" s="13"/>
    </row>
    <row r="111" spans="1:14" s="24" customFormat="1" ht="10.5" customHeight="1" hidden="1">
      <c r="A111" s="34"/>
      <c r="B111" s="25"/>
      <c r="C111" s="25"/>
      <c r="D111" s="203">
        <f t="shared" si="25"/>
        <v>0</v>
      </c>
      <c r="E111" s="216"/>
      <c r="F111" s="216"/>
      <c r="G111" s="216"/>
      <c r="H111" s="216"/>
      <c r="I111" s="216"/>
      <c r="J111" s="216"/>
      <c r="K111" s="216"/>
      <c r="L111" s="27"/>
      <c r="M111" s="28"/>
      <c r="N111" s="28"/>
    </row>
    <row r="112" spans="1:13" ht="11.25" customHeight="1" hidden="1" thickBot="1">
      <c r="A112" s="147"/>
      <c r="B112" s="41"/>
      <c r="C112" s="41"/>
      <c r="D112" s="203">
        <f t="shared" si="25"/>
        <v>0</v>
      </c>
      <c r="E112" s="219"/>
      <c r="F112" s="219">
        <v>38342</v>
      </c>
      <c r="G112" s="219">
        <v>0</v>
      </c>
      <c r="H112" s="219">
        <v>0</v>
      </c>
      <c r="I112" s="219">
        <v>0</v>
      </c>
      <c r="J112" s="219">
        <v>0</v>
      </c>
      <c r="K112" s="219">
        <v>0</v>
      </c>
      <c r="L112" s="27"/>
      <c r="M112" s="28"/>
    </row>
    <row r="113" spans="1:11" ht="15" customHeight="1" hidden="1">
      <c r="A113" s="253"/>
      <c r="B113" s="187"/>
      <c r="C113" s="187"/>
      <c r="D113" s="223">
        <f t="shared" si="25"/>
        <v>0</v>
      </c>
      <c r="E113" s="220"/>
      <c r="F113" s="220"/>
      <c r="G113" s="220"/>
      <c r="H113" s="220"/>
      <c r="I113" s="220"/>
      <c r="J113" s="220"/>
      <c r="K113" s="220"/>
    </row>
    <row r="114" spans="1:11" ht="15.75" customHeight="1">
      <c r="A114" s="179" t="s">
        <v>79</v>
      </c>
      <c r="B114" s="174">
        <v>5000</v>
      </c>
      <c r="C114" s="174">
        <v>630</v>
      </c>
      <c r="D114" s="191" t="s">
        <v>154</v>
      </c>
      <c r="E114" s="191">
        <v>570768</v>
      </c>
      <c r="F114" s="191">
        <v>0</v>
      </c>
      <c r="G114" s="191" t="s">
        <v>154</v>
      </c>
      <c r="H114" s="191" t="s">
        <v>154</v>
      </c>
      <c r="I114" s="191" t="s">
        <v>154</v>
      </c>
      <c r="J114" s="191" t="s">
        <v>154</v>
      </c>
      <c r="K114" s="191" t="s">
        <v>154</v>
      </c>
    </row>
    <row r="115" spans="1:11" ht="15.75" customHeight="1">
      <c r="A115" s="145" t="s">
        <v>150</v>
      </c>
      <c r="B115" s="39">
        <v>9000</v>
      </c>
      <c r="C115" s="246">
        <v>640</v>
      </c>
      <c r="D115" s="231">
        <v>0</v>
      </c>
      <c r="E115" s="231"/>
      <c r="F115" s="231">
        <v>0</v>
      </c>
      <c r="G115" s="231">
        <v>0</v>
      </c>
      <c r="H115" s="231">
        <v>0</v>
      </c>
      <c r="I115" s="231">
        <v>0</v>
      </c>
      <c r="J115" s="231">
        <v>0</v>
      </c>
      <c r="K115" s="231">
        <v>0</v>
      </c>
    </row>
    <row r="116" spans="1:11" ht="12.75">
      <c r="A116" s="144"/>
      <c r="B116" s="37"/>
      <c r="C116" s="37"/>
      <c r="D116" s="220"/>
      <c r="E116" s="220"/>
      <c r="F116" s="220"/>
      <c r="G116" s="220"/>
      <c r="H116" s="220"/>
      <c r="I116" s="220"/>
      <c r="J116" s="220"/>
      <c r="K116" s="220"/>
    </row>
    <row r="117" ht="12.75" customHeight="1">
      <c r="A117" s="190" t="s">
        <v>168</v>
      </c>
    </row>
    <row r="118" ht="12.75" customHeight="1">
      <c r="A118" s="190"/>
    </row>
    <row r="119" ht="12.75" customHeight="1">
      <c r="A119" s="190"/>
    </row>
    <row r="120" spans="1:9" ht="15.75">
      <c r="A120" s="47" t="s">
        <v>183</v>
      </c>
      <c r="B120" s="108"/>
      <c r="C120" s="108"/>
      <c r="D120" s="49"/>
      <c r="E120" s="49"/>
      <c r="F120" s="49"/>
      <c r="G120" s="108"/>
      <c r="H120" s="108" t="s">
        <v>151</v>
      </c>
      <c r="I120" s="108"/>
    </row>
    <row r="121" spans="1:13" ht="15">
      <c r="A121" s="49"/>
      <c r="B121" s="321" t="s">
        <v>71</v>
      </c>
      <c r="C121" s="321"/>
      <c r="D121" s="49"/>
      <c r="E121" s="49"/>
      <c r="F121" s="49"/>
      <c r="G121" s="321" t="s">
        <v>173</v>
      </c>
      <c r="H121" s="321"/>
      <c r="I121" s="321"/>
      <c r="J121" s="322"/>
      <c r="K121" s="322"/>
      <c r="L121" s="322"/>
      <c r="M121" s="322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49"/>
    </row>
    <row r="123" spans="1:9" ht="15.75">
      <c r="A123" s="47" t="s">
        <v>177</v>
      </c>
      <c r="B123" s="108"/>
      <c r="C123" s="108"/>
      <c r="D123" s="49"/>
      <c r="E123" s="49"/>
      <c r="F123" s="49"/>
      <c r="G123" s="108"/>
      <c r="H123" s="108" t="s">
        <v>178</v>
      </c>
      <c r="I123" s="108"/>
    </row>
    <row r="124" spans="1:13" ht="15">
      <c r="A124" s="49"/>
      <c r="B124" s="321" t="s">
        <v>71</v>
      </c>
      <c r="C124" s="321"/>
      <c r="D124" s="49"/>
      <c r="E124" s="49"/>
      <c r="F124" s="49"/>
      <c r="G124" s="321" t="s">
        <v>174</v>
      </c>
      <c r="H124" s="321"/>
      <c r="I124" s="321"/>
      <c r="J124" s="322"/>
      <c r="K124" s="322"/>
      <c r="L124" s="322"/>
      <c r="M124" s="322"/>
    </row>
    <row r="126" ht="12.75">
      <c r="A126" t="s">
        <v>279</v>
      </c>
    </row>
    <row r="128" ht="12.75">
      <c r="A128" s="299" t="s">
        <v>259</v>
      </c>
    </row>
  </sheetData>
  <sheetProtection/>
  <mergeCells count="31">
    <mergeCell ref="B21:B22"/>
    <mergeCell ref="I2:L4"/>
    <mergeCell ref="A6:K6"/>
    <mergeCell ref="A15:I15"/>
    <mergeCell ref="A11:I11"/>
    <mergeCell ref="J121:M121"/>
    <mergeCell ref="E21:E22"/>
    <mergeCell ref="D21:D22"/>
    <mergeCell ref="C21:C22"/>
    <mergeCell ref="B121:C121"/>
    <mergeCell ref="F17:J17"/>
    <mergeCell ref="J124:M124"/>
    <mergeCell ref="L21:L22"/>
    <mergeCell ref="I21:I22"/>
    <mergeCell ref="K21:K22"/>
    <mergeCell ref="J21:J22"/>
    <mergeCell ref="I1:K1"/>
    <mergeCell ref="A7:K7"/>
    <mergeCell ref="B8:H8"/>
    <mergeCell ref="A10:I10"/>
    <mergeCell ref="A14:I14"/>
    <mergeCell ref="B124:C124"/>
    <mergeCell ref="G124:I124"/>
    <mergeCell ref="G21:G22"/>
    <mergeCell ref="G121:I121"/>
    <mergeCell ref="A12:I12"/>
    <mergeCell ref="F21:F22"/>
    <mergeCell ref="A16:I16"/>
    <mergeCell ref="A21:A22"/>
    <mergeCell ref="A17:D17"/>
    <mergeCell ref="H21:H22"/>
  </mergeCells>
  <printOptions horizontalCentered="1"/>
  <pageMargins left="0.5905511811023623" right="0.1968503937007874" top="0.7086614173228347" bottom="0.1968503937007874" header="0.6299212598425197" footer="0.15748031496062992"/>
  <pageSetup fitToHeight="10" horizontalDpi="300" verticalDpi="300" orientation="landscape" paperSize="9" scale="65" r:id="rId1"/>
  <rowBreaks count="2" manualBreakCount="2">
    <brk id="53" max="11" man="1"/>
    <brk id="94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128"/>
  <sheetViews>
    <sheetView view="pageBreakPreview" zoomScale="105" zoomScaleSheetLayoutView="105" zoomScalePageLayoutView="0" workbookViewId="0" topLeftCell="A28">
      <selection activeCell="J48" sqref="J48"/>
    </sheetView>
  </sheetViews>
  <sheetFormatPr defaultColWidth="9.00390625" defaultRowHeight="12.75"/>
  <cols>
    <col min="1" max="1" width="55.25390625" style="0" customWidth="1"/>
    <col min="2" max="2" width="15.25390625" style="0" customWidth="1"/>
    <col min="3" max="3" width="8.125" style="0" customWidth="1"/>
    <col min="4" max="4" width="18.00390625" style="0" customWidth="1"/>
    <col min="5" max="5" width="1.625" style="0" hidden="1" customWidth="1"/>
    <col min="6" max="6" width="18.00390625" style="0" customWidth="1"/>
    <col min="7" max="7" width="13.75390625" style="0" customWidth="1"/>
    <col min="8" max="10" width="18.375" style="0" customWidth="1"/>
    <col min="11" max="11" width="16.25390625" style="0" customWidth="1"/>
    <col min="12" max="12" width="13.753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2" t="s">
        <v>170</v>
      </c>
      <c r="J1" s="312"/>
      <c r="K1" s="312"/>
      <c r="L1" s="309"/>
      <c r="M1" s="309"/>
    </row>
    <row r="2" spans="8:15" ht="12.75" customHeight="1">
      <c r="H2" s="8"/>
      <c r="I2" s="310" t="s">
        <v>255</v>
      </c>
      <c r="J2" s="310"/>
      <c r="K2" s="310"/>
      <c r="L2" s="310"/>
      <c r="M2" s="8"/>
      <c r="N2" s="3"/>
      <c r="O2" s="3"/>
    </row>
    <row r="3" spans="7:15" ht="12.75">
      <c r="G3" s="8"/>
      <c r="H3" s="8"/>
      <c r="I3" s="310"/>
      <c r="J3" s="310"/>
      <c r="K3" s="310"/>
      <c r="L3" s="310"/>
      <c r="M3" s="8"/>
      <c r="N3" s="3"/>
      <c r="O3" s="3"/>
    </row>
    <row r="4" spans="7:13" ht="27" customHeight="1">
      <c r="G4" s="8"/>
      <c r="H4" s="8"/>
      <c r="I4" s="310"/>
      <c r="J4" s="310"/>
      <c r="K4" s="310"/>
      <c r="L4" s="310"/>
      <c r="M4" s="8"/>
    </row>
    <row r="5" spans="1:13" ht="14.25" customHeight="1">
      <c r="A5" s="311" t="s">
        <v>0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M5" s="8"/>
    </row>
    <row r="6" spans="1:11" ht="15.75">
      <c r="A6" s="316" t="s">
        <v>171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</row>
    <row r="7" spans="2:11" ht="15.75">
      <c r="B7" s="315" t="s">
        <v>277</v>
      </c>
      <c r="C7" s="315"/>
      <c r="D7" s="315"/>
      <c r="E7" s="315"/>
      <c r="F7" s="315"/>
      <c r="G7" s="315"/>
      <c r="H7" s="315"/>
      <c r="K7" s="9"/>
    </row>
    <row r="8" spans="9:11" ht="12.75">
      <c r="I8" s="158"/>
      <c r="J8" s="5"/>
      <c r="K8" s="9"/>
    </row>
    <row r="9" spans="9:11" ht="12.75">
      <c r="I9" s="158"/>
      <c r="K9" s="9" t="s">
        <v>5</v>
      </c>
    </row>
    <row r="10" spans="1:11" ht="12.75">
      <c r="A10" s="302" t="s">
        <v>176</v>
      </c>
      <c r="B10" s="302"/>
      <c r="C10" s="302"/>
      <c r="D10" s="302"/>
      <c r="E10" s="302"/>
      <c r="F10" s="302"/>
      <c r="G10" s="302"/>
      <c r="H10" s="302"/>
      <c r="I10" s="302"/>
      <c r="J10" t="s">
        <v>2</v>
      </c>
      <c r="K10" s="106" t="s">
        <v>116</v>
      </c>
    </row>
    <row r="11" spans="1:11" ht="12.75">
      <c r="A11" s="302" t="s">
        <v>162</v>
      </c>
      <c r="B11" s="302"/>
      <c r="C11" s="302"/>
      <c r="D11" s="302"/>
      <c r="E11" s="302"/>
      <c r="F11" s="302"/>
      <c r="G11" s="302"/>
      <c r="H11" s="302"/>
      <c r="I11" s="302"/>
      <c r="J11" t="s">
        <v>3</v>
      </c>
      <c r="K11" s="107">
        <v>3510136600</v>
      </c>
    </row>
    <row r="12" spans="1:11" ht="12.75" customHeight="1" hidden="1">
      <c r="A12" s="318" t="s">
        <v>117</v>
      </c>
      <c r="B12" s="318"/>
      <c r="C12" s="318"/>
      <c r="D12" s="318"/>
      <c r="E12" s="318"/>
      <c r="F12" s="318"/>
      <c r="G12" s="318"/>
      <c r="H12" s="318"/>
      <c r="I12" s="318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02" t="s">
        <v>160</v>
      </c>
      <c r="B14" s="302"/>
      <c r="C14" s="302"/>
      <c r="D14" s="302"/>
      <c r="E14" s="302"/>
      <c r="F14" s="302"/>
      <c r="G14" s="302"/>
      <c r="H14" s="302"/>
      <c r="I14" s="302"/>
      <c r="K14" s="5"/>
    </row>
    <row r="15" spans="1:11" ht="12.75">
      <c r="A15" s="302" t="s">
        <v>114</v>
      </c>
      <c r="B15" s="302"/>
      <c r="C15" s="302"/>
      <c r="D15" s="302"/>
      <c r="E15" s="302"/>
      <c r="F15" s="302"/>
      <c r="G15" s="302"/>
      <c r="H15" s="302"/>
      <c r="I15" s="302"/>
      <c r="K15" s="5"/>
    </row>
    <row r="16" spans="1:9" ht="12.75">
      <c r="A16" s="302" t="s">
        <v>211</v>
      </c>
      <c r="B16" s="302"/>
      <c r="C16" s="302"/>
      <c r="D16" s="302"/>
      <c r="E16" s="302"/>
      <c r="F16" s="302"/>
      <c r="G16" s="302"/>
      <c r="H16" s="302"/>
      <c r="I16" s="302"/>
    </row>
    <row r="17" spans="1:17" ht="42.75" customHeight="1">
      <c r="A17" s="305" t="s">
        <v>256</v>
      </c>
      <c r="B17" s="305"/>
      <c r="C17" s="305"/>
      <c r="D17" s="305"/>
      <c r="E17" s="300"/>
      <c r="F17" s="324" t="s">
        <v>273</v>
      </c>
      <c r="G17" s="324"/>
      <c r="H17" s="324"/>
      <c r="I17" s="324"/>
      <c r="J17" s="3"/>
      <c r="K17" s="3"/>
      <c r="M17" s="5"/>
      <c r="N17" s="3"/>
      <c r="O17" s="3"/>
      <c r="P17" s="3"/>
      <c r="Q17" s="3"/>
    </row>
    <row r="18" spans="1:13" ht="12.75">
      <c r="A18" s="6" t="s">
        <v>278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06" t="s">
        <v>6</v>
      </c>
      <c r="B21" s="303" t="s">
        <v>163</v>
      </c>
      <c r="C21" s="303" t="s">
        <v>8</v>
      </c>
      <c r="D21" s="303" t="s">
        <v>164</v>
      </c>
      <c r="E21" s="303" t="s">
        <v>10</v>
      </c>
      <c r="F21" s="303" t="s">
        <v>169</v>
      </c>
      <c r="G21" s="303" t="s">
        <v>165</v>
      </c>
      <c r="H21" s="303" t="s">
        <v>166</v>
      </c>
      <c r="I21" s="303" t="s">
        <v>179</v>
      </c>
      <c r="J21" s="303" t="s">
        <v>180</v>
      </c>
      <c r="K21" s="313" t="s">
        <v>167</v>
      </c>
      <c r="L21" s="319" t="s">
        <v>134</v>
      </c>
    </row>
    <row r="22" spans="1:12" ht="62.25" customHeight="1" thickBot="1">
      <c r="A22" s="307"/>
      <c r="B22" s="304"/>
      <c r="C22" s="304"/>
      <c r="D22" s="304"/>
      <c r="E22" s="304"/>
      <c r="F22" s="304"/>
      <c r="G22" s="304"/>
      <c r="H22" s="304"/>
      <c r="I22" s="304"/>
      <c r="J22" s="304"/>
      <c r="K22" s="314"/>
      <c r="L22" s="320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D25+D65+D94+D103</f>
        <v>686800</v>
      </c>
      <c r="E24" s="191">
        <f aca="true" t="shared" si="0" ref="E24:K24">E25+E65+E94+E103</f>
        <v>0</v>
      </c>
      <c r="F24" s="191">
        <f>F27+F30+F33+F34+F44+F60+F113+F52</f>
        <v>169175</v>
      </c>
      <c r="G24" s="191">
        <f t="shared" si="0"/>
        <v>0</v>
      </c>
      <c r="H24" s="191">
        <f t="shared" si="0"/>
        <v>161983.05</v>
      </c>
      <c r="I24" s="191">
        <f t="shared" si="0"/>
        <v>161983.05</v>
      </c>
      <c r="J24" s="191">
        <f t="shared" si="0"/>
        <v>161137.58000000002</v>
      </c>
      <c r="K24" s="191">
        <f t="shared" si="0"/>
        <v>0</v>
      </c>
      <c r="L24" s="113">
        <f>L25+L59</f>
        <v>0</v>
      </c>
      <c r="M24" s="5"/>
      <c r="N24" s="5"/>
    </row>
    <row r="25" spans="1:14" ht="27.75" customHeight="1">
      <c r="A25" s="247" t="s">
        <v>206</v>
      </c>
      <c r="B25" s="46">
        <v>2000</v>
      </c>
      <c r="C25" s="166" t="s">
        <v>81</v>
      </c>
      <c r="D25" s="191">
        <f>D26+D31+D53+D56+D60+D64</f>
        <v>686800</v>
      </c>
      <c r="E25" s="191">
        <f aca="true" t="shared" si="1" ref="E25:K25">E26+E31+E53+E56+E60+E64</f>
        <v>0</v>
      </c>
      <c r="F25" s="191">
        <v>0</v>
      </c>
      <c r="G25" s="191">
        <f t="shared" si="1"/>
        <v>0</v>
      </c>
      <c r="H25" s="191">
        <f t="shared" si="1"/>
        <v>161983.05</v>
      </c>
      <c r="I25" s="191">
        <f t="shared" si="1"/>
        <v>161983.05</v>
      </c>
      <c r="J25" s="191">
        <f t="shared" si="1"/>
        <v>161137.58000000002</v>
      </c>
      <c r="K25" s="191">
        <f t="shared" si="1"/>
        <v>0</v>
      </c>
      <c r="L25" s="113">
        <f>L26+L51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660700</v>
      </c>
      <c r="E26" s="191">
        <f aca="true" t="shared" si="2" ref="E26:K26">E27+E30</f>
        <v>0</v>
      </c>
      <c r="F26" s="191">
        <v>0</v>
      </c>
      <c r="G26" s="191">
        <f t="shared" si="2"/>
        <v>0</v>
      </c>
      <c r="H26" s="191">
        <f t="shared" si="2"/>
        <v>155996.91</v>
      </c>
      <c r="I26" s="191">
        <f t="shared" si="2"/>
        <v>155996.91</v>
      </c>
      <c r="J26" s="191">
        <f t="shared" si="2"/>
        <v>155996.91</v>
      </c>
      <c r="K26" s="191">
        <f t="shared" si="2"/>
        <v>0</v>
      </c>
      <c r="L26" s="125">
        <f>SUM(L27,L30,L31,L41,L42,L43,L50)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484700</v>
      </c>
      <c r="E27" s="192">
        <f aca="true" t="shared" si="3" ref="E27:K27">E28+E29</f>
        <v>0</v>
      </c>
      <c r="F27" s="192">
        <v>115194</v>
      </c>
      <c r="G27" s="192">
        <f t="shared" si="3"/>
        <v>0</v>
      </c>
      <c r="H27" s="192">
        <f t="shared" si="3"/>
        <v>114153.26</v>
      </c>
      <c r="I27" s="192">
        <f t="shared" si="3"/>
        <v>114153.26</v>
      </c>
      <c r="J27" s="192">
        <f t="shared" si="3"/>
        <v>114153.26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484700</v>
      </c>
      <c r="E28" s="194"/>
      <c r="F28" s="194">
        <v>0</v>
      </c>
      <c r="G28" s="194">
        <v>0</v>
      </c>
      <c r="H28" s="194">
        <v>114153.26</v>
      </c>
      <c r="I28" s="194">
        <v>114153.26</v>
      </c>
      <c r="J28" s="194">
        <v>114153.26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176000</v>
      </c>
      <c r="E30" s="196"/>
      <c r="F30" s="196">
        <v>42462</v>
      </c>
      <c r="G30" s="196">
        <v>0</v>
      </c>
      <c r="H30" s="196">
        <v>41843.65</v>
      </c>
      <c r="I30" s="196">
        <v>41843.65</v>
      </c>
      <c r="J30" s="196">
        <v>41843.65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D32+D33+D34+D35+D42+D43+D44+D50</f>
        <v>26100</v>
      </c>
      <c r="E31" s="191">
        <f aca="true" t="shared" si="4" ref="E31:K31">E32+E33+E34+E35+E42+E43+E44+E50</f>
        <v>0</v>
      </c>
      <c r="F31" s="191">
        <v>0</v>
      </c>
      <c r="G31" s="191">
        <f t="shared" si="4"/>
        <v>0</v>
      </c>
      <c r="H31" s="191">
        <f t="shared" si="4"/>
        <v>5986.139999999999</v>
      </c>
      <c r="I31" s="191">
        <f t="shared" si="4"/>
        <v>5986.139999999999</v>
      </c>
      <c r="J31" s="191">
        <f t="shared" si="4"/>
        <v>5140.67</v>
      </c>
      <c r="K31" s="191">
        <f t="shared" si="4"/>
        <v>0</v>
      </c>
      <c r="L31" s="115">
        <f>SUM(L32:L36,L37:L37)</f>
        <v>0</v>
      </c>
      <c r="M31" s="13"/>
      <c r="N31" s="13"/>
    </row>
    <row r="32" spans="1:14" ht="15" customHeight="1">
      <c r="A32" s="239" t="s">
        <v>21</v>
      </c>
      <c r="B32" s="167">
        <v>2210</v>
      </c>
      <c r="C32" s="168" t="s">
        <v>88</v>
      </c>
      <c r="D32" s="196">
        <v>4000</v>
      </c>
      <c r="E32" s="196"/>
      <c r="F32" s="196">
        <v>0</v>
      </c>
      <c r="G32" s="196">
        <v>0</v>
      </c>
      <c r="H32" s="196">
        <v>0</v>
      </c>
      <c r="I32" s="196">
        <v>0</v>
      </c>
      <c r="J32" s="196">
        <v>0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f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f>H34-I34</f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3300</v>
      </c>
      <c r="E35" s="196"/>
      <c r="F35" s="196">
        <v>0</v>
      </c>
      <c r="G35" s="196">
        <v>0</v>
      </c>
      <c r="H35" s="196">
        <v>1272.86</v>
      </c>
      <c r="I35" s="196">
        <v>1272.86</v>
      </c>
      <c r="J35" s="196">
        <v>427.39</v>
      </c>
      <c r="K35" s="196">
        <f>H35-I35</f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/>
      <c r="E36" s="196"/>
      <c r="F36" s="196">
        <v>0</v>
      </c>
      <c r="G36" s="196">
        <v>0</v>
      </c>
      <c r="H36" s="196"/>
      <c r="I36" s="196"/>
      <c r="J36" s="196"/>
      <c r="K36" s="196">
        <f aca="true" t="shared" si="5" ref="K36:K43">H36-I36</f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/>
      <c r="E37" s="196"/>
      <c r="F37" s="196">
        <v>0</v>
      </c>
      <c r="G37" s="196">
        <v>0</v>
      </c>
      <c r="H37" s="196"/>
      <c r="I37" s="196"/>
      <c r="J37" s="196"/>
      <c r="K37" s="196">
        <f t="shared" si="5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/>
      <c r="E38" s="196"/>
      <c r="F38" s="196">
        <v>0</v>
      </c>
      <c r="G38" s="196">
        <v>0</v>
      </c>
      <c r="H38" s="196"/>
      <c r="I38" s="196"/>
      <c r="J38" s="196"/>
      <c r="K38" s="196">
        <f t="shared" si="5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/>
      <c r="E39" s="196"/>
      <c r="F39" s="196">
        <v>0</v>
      </c>
      <c r="G39" s="196">
        <v>0</v>
      </c>
      <c r="H39" s="196"/>
      <c r="I39" s="196"/>
      <c r="J39" s="196"/>
      <c r="K39" s="196">
        <f t="shared" si="5"/>
        <v>0</v>
      </c>
      <c r="L39" s="116">
        <v>0</v>
      </c>
      <c r="M39" s="5"/>
      <c r="N39" s="5"/>
    </row>
    <row r="40" spans="1:14" ht="13.5" customHeight="1" hidden="1" thickBot="1">
      <c r="A40" s="101" t="s">
        <v>28</v>
      </c>
      <c r="B40" s="39">
        <v>1139</v>
      </c>
      <c r="C40" s="39"/>
      <c r="D40" s="196"/>
      <c r="E40" s="196"/>
      <c r="F40" s="196">
        <v>0</v>
      </c>
      <c r="G40" s="196">
        <v>0</v>
      </c>
      <c r="H40" s="196"/>
      <c r="I40" s="196"/>
      <c r="J40" s="196"/>
      <c r="K40" s="196">
        <f t="shared" si="5"/>
        <v>0</v>
      </c>
      <c r="L40" s="111">
        <v>0</v>
      </c>
      <c r="M40" s="5"/>
      <c r="N40" s="5"/>
    </row>
    <row r="41" spans="1:14" s="14" customFormat="1" ht="15" hidden="1">
      <c r="A41" s="88">
        <v>1</v>
      </c>
      <c r="B41" s="89">
        <v>2</v>
      </c>
      <c r="C41" s="89"/>
      <c r="D41" s="196"/>
      <c r="E41" s="196"/>
      <c r="F41" s="196">
        <v>0</v>
      </c>
      <c r="G41" s="196">
        <v>0</v>
      </c>
      <c r="H41" s="196"/>
      <c r="I41" s="196"/>
      <c r="J41" s="196"/>
      <c r="K41" s="196">
        <f t="shared" si="5"/>
        <v>0</v>
      </c>
      <c r="L41" s="117">
        <v>0</v>
      </c>
      <c r="M41" s="13"/>
      <c r="N41" s="13"/>
    </row>
    <row r="42" spans="1:14" s="14" customFormat="1" ht="16.5" customHeight="1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f t="shared" si="5"/>
        <v>0</v>
      </c>
      <c r="L42" s="116">
        <v>0</v>
      </c>
      <c r="M42" s="13"/>
      <c r="N42" s="13"/>
    </row>
    <row r="43" spans="1:14" s="14" customFormat="1" ht="14.25" customHeight="1">
      <c r="A43" s="103" t="s">
        <v>190</v>
      </c>
      <c r="B43" s="41">
        <v>2260</v>
      </c>
      <c r="C43" s="41">
        <v>140</v>
      </c>
      <c r="D43" s="192">
        <v>0</v>
      </c>
      <c r="E43" s="192">
        <f>SUM(E44:E49)</f>
        <v>0</v>
      </c>
      <c r="F43" s="192">
        <v>0</v>
      </c>
      <c r="G43" s="192">
        <f>SUM(G44:G49)</f>
        <v>0</v>
      </c>
      <c r="H43" s="192">
        <v>0</v>
      </c>
      <c r="I43" s="192">
        <v>0</v>
      </c>
      <c r="J43" s="192">
        <v>0</v>
      </c>
      <c r="K43" s="196">
        <f t="shared" si="5"/>
        <v>0</v>
      </c>
      <c r="L43" s="115">
        <f>SUM(L44:L49)</f>
        <v>0</v>
      </c>
      <c r="M43" s="13"/>
      <c r="N43" s="13"/>
    </row>
    <row r="44" spans="1:14" ht="16.5" customHeight="1">
      <c r="A44" s="102" t="s">
        <v>30</v>
      </c>
      <c r="B44" s="167">
        <v>2270</v>
      </c>
      <c r="C44" s="167">
        <v>150</v>
      </c>
      <c r="D44" s="196">
        <f>D45+D46+D47+D48+D49</f>
        <v>18800</v>
      </c>
      <c r="E44" s="196">
        <f aca="true" t="shared" si="6" ref="E44:K44">E45+E46+E47+E48+E49</f>
        <v>0</v>
      </c>
      <c r="F44" s="196">
        <v>9634</v>
      </c>
      <c r="G44" s="196">
        <f t="shared" si="6"/>
        <v>0</v>
      </c>
      <c r="H44" s="196">
        <f t="shared" si="6"/>
        <v>4713.28</v>
      </c>
      <c r="I44" s="196">
        <f t="shared" si="6"/>
        <v>4713.28</v>
      </c>
      <c r="J44" s="196">
        <f t="shared" si="6"/>
        <v>4713.28</v>
      </c>
      <c r="K44" s="196">
        <f t="shared" si="6"/>
        <v>0</v>
      </c>
      <c r="L44" s="116">
        <v>0</v>
      </c>
      <c r="M44" s="5"/>
      <c r="N44" s="5"/>
    </row>
    <row r="45" spans="1:14" ht="18" customHeight="1">
      <c r="A45" s="101" t="s">
        <v>31</v>
      </c>
      <c r="B45" s="39">
        <v>2271</v>
      </c>
      <c r="C45" s="39">
        <v>160</v>
      </c>
      <c r="D45" s="200">
        <v>12000</v>
      </c>
      <c r="E45" s="200"/>
      <c r="F45" s="200">
        <v>0</v>
      </c>
      <c r="G45" s="200">
        <v>0</v>
      </c>
      <c r="H45" s="200">
        <v>2570.54</v>
      </c>
      <c r="I45" s="200">
        <v>2570.54</v>
      </c>
      <c r="J45" s="200">
        <v>2570.54</v>
      </c>
      <c r="K45" s="200">
        <f>H45-I45</f>
        <v>0</v>
      </c>
      <c r="L45" s="116">
        <v>0</v>
      </c>
      <c r="M45" s="5"/>
      <c r="N45" s="5"/>
    </row>
    <row r="46" spans="1:14" ht="15.75" customHeight="1">
      <c r="A46" s="101" t="s">
        <v>32</v>
      </c>
      <c r="B46" s="39">
        <v>2272</v>
      </c>
      <c r="C46" s="39">
        <v>170</v>
      </c>
      <c r="D46" s="200">
        <v>400</v>
      </c>
      <c r="E46" s="200"/>
      <c r="F46" s="200">
        <v>0</v>
      </c>
      <c r="G46" s="200">
        <v>0</v>
      </c>
      <c r="H46" s="200">
        <v>91.77</v>
      </c>
      <c r="I46" s="200">
        <v>91.77</v>
      </c>
      <c r="J46" s="200">
        <v>91.77</v>
      </c>
      <c r="K46" s="200">
        <f>H46-I46</f>
        <v>0</v>
      </c>
      <c r="L46" s="116">
        <v>0</v>
      </c>
      <c r="M46" s="5"/>
      <c r="N46" s="5"/>
    </row>
    <row r="47" spans="1:14" ht="17.25" customHeight="1">
      <c r="A47" s="101" t="s">
        <v>33</v>
      </c>
      <c r="B47" s="39">
        <v>2273</v>
      </c>
      <c r="C47" s="39">
        <v>180</v>
      </c>
      <c r="D47" s="200">
        <v>6400</v>
      </c>
      <c r="E47" s="200"/>
      <c r="F47" s="200">
        <v>0</v>
      </c>
      <c r="G47" s="200">
        <v>0</v>
      </c>
      <c r="H47" s="200">
        <v>2050.97</v>
      </c>
      <c r="I47" s="200">
        <v>2050.97</v>
      </c>
      <c r="J47" s="200">
        <v>2050.97</v>
      </c>
      <c r="K47" s="200">
        <f>H47-I47</f>
        <v>0</v>
      </c>
      <c r="L47" s="116">
        <v>0</v>
      </c>
      <c r="M47" s="5"/>
      <c r="N47" s="5"/>
    </row>
    <row r="48" spans="1:14" ht="18" customHeight="1">
      <c r="A48" s="101" t="s">
        <v>40</v>
      </c>
      <c r="B48" s="39">
        <v>2274</v>
      </c>
      <c r="C48" s="39">
        <v>190</v>
      </c>
      <c r="D48" s="200">
        <v>0</v>
      </c>
      <c r="E48" s="200"/>
      <c r="F48" s="200">
        <v>0</v>
      </c>
      <c r="G48" s="200">
        <v>0</v>
      </c>
      <c r="H48" s="200">
        <v>0</v>
      </c>
      <c r="I48" s="200">
        <v>0</v>
      </c>
      <c r="J48" s="200">
        <v>0</v>
      </c>
      <c r="K48" s="200">
        <f>H48-I48</f>
        <v>0</v>
      </c>
      <c r="L48" s="116">
        <v>0</v>
      </c>
      <c r="M48" s="5"/>
      <c r="N48" s="5"/>
    </row>
    <row r="49" spans="1:14" ht="18.75" customHeight="1">
      <c r="A49" s="101" t="s">
        <v>35</v>
      </c>
      <c r="B49" s="39">
        <v>2275</v>
      </c>
      <c r="C49" s="39">
        <v>200</v>
      </c>
      <c r="D49" s="200">
        <v>0</v>
      </c>
      <c r="E49" s="200"/>
      <c r="F49" s="200">
        <v>0</v>
      </c>
      <c r="G49" s="200">
        <v>0</v>
      </c>
      <c r="H49" s="200">
        <v>0</v>
      </c>
      <c r="I49" s="200">
        <v>0</v>
      </c>
      <c r="J49" s="200">
        <v>0</v>
      </c>
      <c r="K49" s="200">
        <f>H49-I49</f>
        <v>0</v>
      </c>
      <c r="L49" s="116">
        <v>0</v>
      </c>
      <c r="M49" s="5"/>
      <c r="N49" s="5"/>
    </row>
    <row r="50" spans="1:14" s="14" customFormat="1" ht="26.25" customHeight="1">
      <c r="A50" s="103" t="s">
        <v>191</v>
      </c>
      <c r="B50" s="167">
        <v>2280</v>
      </c>
      <c r="C50" s="167">
        <v>210</v>
      </c>
      <c r="D50" s="196">
        <f>D51+D52</f>
        <v>0</v>
      </c>
      <c r="E50" s="196">
        <f aca="true" t="shared" si="7" ref="E50:K50">E51+E52</f>
        <v>0</v>
      </c>
      <c r="F50" s="196">
        <v>0</v>
      </c>
      <c r="G50" s="196">
        <f t="shared" si="7"/>
        <v>0</v>
      </c>
      <c r="H50" s="196">
        <f t="shared" si="7"/>
        <v>0</v>
      </c>
      <c r="I50" s="196">
        <f t="shared" si="7"/>
        <v>0</v>
      </c>
      <c r="J50" s="196">
        <f t="shared" si="7"/>
        <v>0</v>
      </c>
      <c r="K50" s="196">
        <f t="shared" si="7"/>
        <v>0</v>
      </c>
      <c r="L50" s="117">
        <v>0</v>
      </c>
      <c r="M50" s="13"/>
      <c r="N50" s="13"/>
    </row>
    <row r="51" spans="1:14" s="37" customFormat="1" ht="28.5">
      <c r="A51" s="104" t="s">
        <v>98</v>
      </c>
      <c r="B51" s="39">
        <v>2281</v>
      </c>
      <c r="C51" s="39">
        <v>220</v>
      </c>
      <c r="D51" s="200">
        <v>0</v>
      </c>
      <c r="E51" s="200"/>
      <c r="F51" s="200">
        <v>0</v>
      </c>
      <c r="G51" s="200">
        <v>0</v>
      </c>
      <c r="H51" s="200">
        <v>0</v>
      </c>
      <c r="I51" s="200">
        <v>0</v>
      </c>
      <c r="J51" s="200">
        <v>0</v>
      </c>
      <c r="K51" s="200">
        <v>0</v>
      </c>
      <c r="L51" s="116">
        <f>L54</f>
        <v>0</v>
      </c>
      <c r="M51" s="36"/>
      <c r="N51" s="36"/>
    </row>
    <row r="52" spans="1:14" s="37" customFormat="1" ht="32.25" customHeight="1">
      <c r="A52" s="104" t="s">
        <v>172</v>
      </c>
      <c r="B52" s="39">
        <v>2282</v>
      </c>
      <c r="C52" s="39">
        <v>230</v>
      </c>
      <c r="D52" s="200">
        <f>600000-600000</f>
        <v>0</v>
      </c>
      <c r="E52" s="200"/>
      <c r="F52" s="200">
        <f>600000-600000</f>
        <v>0</v>
      </c>
      <c r="G52" s="200">
        <v>0</v>
      </c>
      <c r="H52" s="200">
        <v>0</v>
      </c>
      <c r="I52" s="200">
        <v>0</v>
      </c>
      <c r="J52" s="200">
        <v>0</v>
      </c>
      <c r="K52" s="200">
        <v>0</v>
      </c>
      <c r="L52" s="116">
        <v>0</v>
      </c>
      <c r="M52" s="36"/>
      <c r="N52" s="36"/>
    </row>
    <row r="53" spans="1:14" ht="15.75" customHeight="1">
      <c r="A53" s="175" t="s">
        <v>192</v>
      </c>
      <c r="B53" s="165">
        <v>2400</v>
      </c>
      <c r="C53" s="165">
        <v>240</v>
      </c>
      <c r="D53" s="201">
        <f>D54+D55</f>
        <v>0</v>
      </c>
      <c r="E53" s="201">
        <f aca="true" t="shared" si="8" ref="E53:K53">E54+E55</f>
        <v>0</v>
      </c>
      <c r="F53" s="201">
        <f t="shared" si="8"/>
        <v>0</v>
      </c>
      <c r="G53" s="201">
        <f t="shared" si="8"/>
        <v>0</v>
      </c>
      <c r="H53" s="201">
        <f t="shared" si="8"/>
        <v>0</v>
      </c>
      <c r="I53" s="201">
        <f t="shared" si="8"/>
        <v>0</v>
      </c>
      <c r="J53" s="201">
        <f t="shared" si="8"/>
        <v>0</v>
      </c>
      <c r="K53" s="201">
        <f t="shared" si="8"/>
        <v>0</v>
      </c>
      <c r="L53" s="116">
        <v>0</v>
      </c>
      <c r="M53" s="5"/>
      <c r="N53" s="5"/>
    </row>
    <row r="54" spans="1:14" s="14" customFormat="1" ht="15" customHeight="1">
      <c r="A54" s="176" t="s">
        <v>193</v>
      </c>
      <c r="B54" s="167">
        <v>2410</v>
      </c>
      <c r="C54" s="167">
        <v>250</v>
      </c>
      <c r="D54" s="196">
        <f aca="true" t="shared" si="9" ref="D54:K54">D57</f>
        <v>0</v>
      </c>
      <c r="E54" s="196">
        <f t="shared" si="9"/>
        <v>0</v>
      </c>
      <c r="F54" s="196">
        <v>0</v>
      </c>
      <c r="G54" s="196">
        <f t="shared" si="9"/>
        <v>0</v>
      </c>
      <c r="H54" s="196">
        <f t="shared" si="9"/>
        <v>0</v>
      </c>
      <c r="I54" s="196">
        <f t="shared" si="9"/>
        <v>0</v>
      </c>
      <c r="J54" s="196">
        <f t="shared" si="9"/>
        <v>0</v>
      </c>
      <c r="K54" s="196">
        <f t="shared" si="9"/>
        <v>0</v>
      </c>
      <c r="L54" s="115">
        <f>SUM(L55:L57)</f>
        <v>0</v>
      </c>
      <c r="M54" s="13"/>
      <c r="N54" s="13"/>
    </row>
    <row r="55" spans="1:14" s="14" customFormat="1" ht="15">
      <c r="A55" s="176" t="s">
        <v>194</v>
      </c>
      <c r="B55" s="167">
        <v>2420</v>
      </c>
      <c r="C55" s="167">
        <v>260</v>
      </c>
      <c r="D55" s="196">
        <v>0</v>
      </c>
      <c r="E55" s="196"/>
      <c r="F55" s="196">
        <v>0</v>
      </c>
      <c r="G55" s="196">
        <v>0</v>
      </c>
      <c r="H55" s="196">
        <v>0</v>
      </c>
      <c r="I55" s="196">
        <v>0</v>
      </c>
      <c r="J55" s="196">
        <v>0</v>
      </c>
      <c r="K55" s="196">
        <v>0</v>
      </c>
      <c r="L55" s="116">
        <v>0</v>
      </c>
      <c r="M55" s="13"/>
      <c r="N55" s="13"/>
    </row>
    <row r="56" spans="1:14" s="14" customFormat="1" ht="15.75">
      <c r="A56" s="175" t="s">
        <v>195</v>
      </c>
      <c r="B56" s="165">
        <v>2600</v>
      </c>
      <c r="C56" s="165">
        <v>270</v>
      </c>
      <c r="D56" s="201">
        <f>D57+D58+D59</f>
        <v>0</v>
      </c>
      <c r="E56" s="201">
        <f aca="true" t="shared" si="10" ref="E56:K56">E57+E58+E59</f>
        <v>0</v>
      </c>
      <c r="F56" s="201">
        <f t="shared" si="10"/>
        <v>0</v>
      </c>
      <c r="G56" s="201">
        <f t="shared" si="10"/>
        <v>0</v>
      </c>
      <c r="H56" s="201">
        <f t="shared" si="10"/>
        <v>0</v>
      </c>
      <c r="I56" s="201">
        <f t="shared" si="10"/>
        <v>0</v>
      </c>
      <c r="J56" s="201">
        <f t="shared" si="10"/>
        <v>0</v>
      </c>
      <c r="K56" s="201">
        <f t="shared" si="10"/>
        <v>0</v>
      </c>
      <c r="L56" s="116">
        <v>0</v>
      </c>
      <c r="M56" s="13"/>
      <c r="N56" s="13"/>
    </row>
    <row r="57" spans="1:14" s="14" customFormat="1" ht="31.5" customHeight="1">
      <c r="A57" s="176" t="s">
        <v>207</v>
      </c>
      <c r="B57" s="167">
        <v>2610</v>
      </c>
      <c r="C57" s="167">
        <v>280</v>
      </c>
      <c r="D57" s="192">
        <v>0</v>
      </c>
      <c r="E57" s="192">
        <f aca="true" t="shared" si="11" ref="E57:L57">SUM(E58:E60)</f>
        <v>0</v>
      </c>
      <c r="F57" s="192"/>
      <c r="G57" s="192">
        <f t="shared" si="11"/>
        <v>0</v>
      </c>
      <c r="H57" s="192">
        <v>0</v>
      </c>
      <c r="I57" s="192">
        <v>0</v>
      </c>
      <c r="J57" s="192">
        <v>0</v>
      </c>
      <c r="K57" s="192">
        <f t="shared" si="11"/>
        <v>0</v>
      </c>
      <c r="L57" s="115">
        <f t="shared" si="11"/>
        <v>0</v>
      </c>
      <c r="M57" s="13"/>
      <c r="N57" s="13"/>
    </row>
    <row r="58" spans="1:14" ht="29.25" customHeight="1">
      <c r="A58" s="176" t="s">
        <v>55</v>
      </c>
      <c r="B58" s="167">
        <v>2620</v>
      </c>
      <c r="C58" s="167">
        <v>290</v>
      </c>
      <c r="D58" s="194">
        <v>0</v>
      </c>
      <c r="E58" s="194"/>
      <c r="F58" s="194">
        <v>0</v>
      </c>
      <c r="G58" s="194">
        <v>0</v>
      </c>
      <c r="H58" s="194">
        <v>0</v>
      </c>
      <c r="I58" s="194">
        <v>0</v>
      </c>
      <c r="J58" s="194">
        <v>0</v>
      </c>
      <c r="K58" s="194">
        <v>0</v>
      </c>
      <c r="L58" s="116">
        <v>0</v>
      </c>
      <c r="M58" s="5"/>
      <c r="N58" s="5"/>
    </row>
    <row r="59" spans="1:14" ht="30.75" customHeight="1">
      <c r="A59" s="176" t="s">
        <v>196</v>
      </c>
      <c r="B59" s="167">
        <v>2630</v>
      </c>
      <c r="C59" s="167">
        <v>300</v>
      </c>
      <c r="D59" s="194">
        <v>0</v>
      </c>
      <c r="E59" s="194"/>
      <c r="F59" s="194">
        <v>0</v>
      </c>
      <c r="G59" s="194">
        <v>0</v>
      </c>
      <c r="H59" s="194">
        <v>0</v>
      </c>
      <c r="I59" s="194">
        <v>0</v>
      </c>
      <c r="J59" s="194">
        <v>0</v>
      </c>
      <c r="K59" s="194">
        <f>H59-I59</f>
        <v>0</v>
      </c>
      <c r="L59" s="121">
        <v>0</v>
      </c>
      <c r="M59" s="5"/>
      <c r="N59" s="5"/>
    </row>
    <row r="60" spans="1:14" ht="19.5" customHeight="1">
      <c r="A60" s="169" t="s">
        <v>197</v>
      </c>
      <c r="B60" s="165">
        <v>2700</v>
      </c>
      <c r="C60" s="165">
        <v>310</v>
      </c>
      <c r="D60" s="201">
        <f>D61+D62+D63</f>
        <v>0</v>
      </c>
      <c r="E60" s="201">
        <f aca="true" t="shared" si="12" ref="E60:L60">E61+E62+E63</f>
        <v>0</v>
      </c>
      <c r="F60" s="201"/>
      <c r="G60" s="201">
        <f t="shared" si="12"/>
        <v>0</v>
      </c>
      <c r="H60" s="201">
        <f t="shared" si="12"/>
        <v>0</v>
      </c>
      <c r="I60" s="201">
        <f t="shared" si="12"/>
        <v>0</v>
      </c>
      <c r="J60" s="201">
        <f t="shared" si="12"/>
        <v>0</v>
      </c>
      <c r="K60" s="201">
        <f t="shared" si="12"/>
        <v>0</v>
      </c>
      <c r="L60" s="200">
        <f t="shared" si="12"/>
        <v>0</v>
      </c>
      <c r="M60" s="5"/>
      <c r="N60" s="5"/>
    </row>
    <row r="61" spans="1:14" s="14" customFormat="1" ht="17.25" customHeight="1">
      <c r="A61" s="172" t="s">
        <v>43</v>
      </c>
      <c r="B61" s="167">
        <v>2710</v>
      </c>
      <c r="C61" s="167">
        <v>320</v>
      </c>
      <c r="D61" s="196">
        <v>0</v>
      </c>
      <c r="E61" s="196"/>
      <c r="F61" s="196">
        <v>0</v>
      </c>
      <c r="G61" s="196">
        <v>0</v>
      </c>
      <c r="H61" s="196">
        <v>0</v>
      </c>
      <c r="I61" s="196">
        <v>0</v>
      </c>
      <c r="J61" s="196">
        <v>0</v>
      </c>
      <c r="K61" s="196">
        <f>H61-I61</f>
        <v>0</v>
      </c>
      <c r="L61" s="111">
        <v>0</v>
      </c>
      <c r="M61" s="13"/>
      <c r="N61" s="13"/>
    </row>
    <row r="62" spans="1:14" s="1" customFormat="1" ht="15" customHeight="1">
      <c r="A62" s="172" t="s">
        <v>73</v>
      </c>
      <c r="B62" s="167">
        <v>2720</v>
      </c>
      <c r="C62" s="167">
        <v>330</v>
      </c>
      <c r="D62" s="211">
        <v>0</v>
      </c>
      <c r="E62" s="211">
        <f>SUM(E63,E74,E75)</f>
        <v>0</v>
      </c>
      <c r="F62" s="211">
        <v>0</v>
      </c>
      <c r="G62" s="211">
        <f>SUM(G63,G74,G75)</f>
        <v>0</v>
      </c>
      <c r="H62" s="211">
        <v>0</v>
      </c>
      <c r="I62" s="211">
        <v>0</v>
      </c>
      <c r="J62" s="211">
        <v>0</v>
      </c>
      <c r="K62" s="196">
        <f>H62-I62</f>
        <v>0</v>
      </c>
      <c r="L62" s="118">
        <f>SUM(L63,L74,L75)</f>
        <v>0</v>
      </c>
      <c r="M62" s="18"/>
      <c r="N62" s="18"/>
    </row>
    <row r="63" spans="1:14" s="1" customFormat="1" ht="14.25" customHeight="1">
      <c r="A63" s="172" t="s">
        <v>198</v>
      </c>
      <c r="B63" s="167">
        <v>2730</v>
      </c>
      <c r="C63" s="167">
        <v>340</v>
      </c>
      <c r="D63" s="211">
        <v>0</v>
      </c>
      <c r="E63" s="211">
        <f aca="true" t="shared" si="13" ref="E63:L63">SUM(E64:E65,E69)</f>
        <v>0</v>
      </c>
      <c r="F63" s="211">
        <f t="shared" si="13"/>
        <v>0</v>
      </c>
      <c r="G63" s="211">
        <f t="shared" si="13"/>
        <v>0</v>
      </c>
      <c r="H63" s="211">
        <v>0</v>
      </c>
      <c r="I63" s="211">
        <v>0</v>
      </c>
      <c r="J63" s="211">
        <v>0</v>
      </c>
      <c r="K63" s="196">
        <f>H63-I63</f>
        <v>0</v>
      </c>
      <c r="L63" s="118">
        <f t="shared" si="13"/>
        <v>0</v>
      </c>
      <c r="M63" s="18"/>
      <c r="N63" s="18"/>
    </row>
    <row r="64" spans="1:14" s="14" customFormat="1" ht="15.75" customHeight="1">
      <c r="A64" s="169" t="s">
        <v>199</v>
      </c>
      <c r="B64" s="165">
        <v>2800</v>
      </c>
      <c r="C64" s="165">
        <v>350</v>
      </c>
      <c r="D64" s="201">
        <v>0</v>
      </c>
      <c r="E64" s="201"/>
      <c r="F64" s="201">
        <v>0</v>
      </c>
      <c r="G64" s="201">
        <v>0</v>
      </c>
      <c r="H64" s="201"/>
      <c r="I64" s="201"/>
      <c r="J64" s="201"/>
      <c r="K64" s="201">
        <v>0</v>
      </c>
      <c r="L64" s="111">
        <v>0</v>
      </c>
      <c r="M64" s="13"/>
      <c r="N64" s="13"/>
    </row>
    <row r="65" spans="1:14" s="14" customFormat="1" ht="15.75" customHeight="1">
      <c r="A65" s="178" t="s">
        <v>46</v>
      </c>
      <c r="B65" s="46">
        <v>3000</v>
      </c>
      <c r="C65" s="46">
        <v>360</v>
      </c>
      <c r="D65" s="191">
        <f>D66+D89</f>
        <v>0</v>
      </c>
      <c r="E65" s="191">
        <f aca="true" t="shared" si="14" ref="E65:K65">E66+E89</f>
        <v>0</v>
      </c>
      <c r="F65" s="191">
        <f t="shared" si="14"/>
        <v>0</v>
      </c>
      <c r="G65" s="191">
        <f t="shared" si="14"/>
        <v>0</v>
      </c>
      <c r="H65" s="191">
        <f t="shared" si="14"/>
        <v>0</v>
      </c>
      <c r="I65" s="191">
        <f t="shared" si="14"/>
        <v>0</v>
      </c>
      <c r="J65" s="191">
        <f t="shared" si="14"/>
        <v>0</v>
      </c>
      <c r="K65" s="191">
        <f t="shared" si="14"/>
        <v>0</v>
      </c>
      <c r="L65" s="111">
        <v>0</v>
      </c>
      <c r="M65" s="13"/>
      <c r="N65" s="13"/>
    </row>
    <row r="66" spans="1:14" ht="14.25" customHeight="1">
      <c r="A66" s="105" t="s">
        <v>47</v>
      </c>
      <c r="B66" s="46">
        <v>3100</v>
      </c>
      <c r="C66" s="46">
        <v>370</v>
      </c>
      <c r="D66" s="201">
        <f>D67+D68+D73+D77+D87+D88</f>
        <v>0</v>
      </c>
      <c r="E66" s="201">
        <f aca="true" t="shared" si="15" ref="E66:K66">E67+E68+E73+E77+E87+E88</f>
        <v>0</v>
      </c>
      <c r="F66" s="201">
        <f t="shared" si="15"/>
        <v>0</v>
      </c>
      <c r="G66" s="201">
        <f t="shared" si="15"/>
        <v>0</v>
      </c>
      <c r="H66" s="201">
        <f t="shared" si="15"/>
        <v>0</v>
      </c>
      <c r="I66" s="201">
        <f t="shared" si="15"/>
        <v>0</v>
      </c>
      <c r="J66" s="201">
        <f t="shared" si="15"/>
        <v>0</v>
      </c>
      <c r="K66" s="201">
        <f t="shared" si="15"/>
        <v>0</v>
      </c>
      <c r="L66" s="111">
        <v>0</v>
      </c>
      <c r="M66" s="5"/>
      <c r="N66" s="5"/>
    </row>
    <row r="67" spans="1:14" ht="30.75" customHeight="1">
      <c r="A67" s="176" t="s">
        <v>48</v>
      </c>
      <c r="B67" s="167">
        <v>3110</v>
      </c>
      <c r="C67" s="167">
        <v>380</v>
      </c>
      <c r="D67" s="199">
        <v>0</v>
      </c>
      <c r="E67" s="199"/>
      <c r="F67" s="199">
        <v>0</v>
      </c>
      <c r="G67" s="199">
        <v>0</v>
      </c>
      <c r="H67" s="199">
        <v>0</v>
      </c>
      <c r="I67" s="199">
        <v>0</v>
      </c>
      <c r="J67" s="199">
        <v>0</v>
      </c>
      <c r="K67" s="199">
        <v>0</v>
      </c>
      <c r="L67" s="114">
        <v>0</v>
      </c>
      <c r="M67" s="5"/>
      <c r="N67" s="5"/>
    </row>
    <row r="68" spans="1:14" ht="15" customHeight="1">
      <c r="A68" s="172" t="s">
        <v>49</v>
      </c>
      <c r="B68" s="167">
        <v>3120</v>
      </c>
      <c r="C68" s="167">
        <v>390</v>
      </c>
      <c r="D68" s="199">
        <f>D69+D71</f>
        <v>0</v>
      </c>
      <c r="E68" s="199">
        <f aca="true" t="shared" si="16" ref="E68:K68">E69+E71</f>
        <v>0</v>
      </c>
      <c r="F68" s="199">
        <f t="shared" si="16"/>
        <v>0</v>
      </c>
      <c r="G68" s="199">
        <f t="shared" si="16"/>
        <v>0</v>
      </c>
      <c r="H68" s="199">
        <f t="shared" si="16"/>
        <v>0</v>
      </c>
      <c r="I68" s="199">
        <f t="shared" si="16"/>
        <v>0</v>
      </c>
      <c r="J68" s="199">
        <f t="shared" si="16"/>
        <v>0</v>
      </c>
      <c r="K68" s="199">
        <f t="shared" si="16"/>
        <v>0</v>
      </c>
      <c r="L68" s="111">
        <v>0</v>
      </c>
      <c r="M68" s="5"/>
      <c r="N68" s="5"/>
    </row>
    <row r="69" spans="1:14" s="14" customFormat="1" ht="15">
      <c r="A69" s="177" t="s">
        <v>200</v>
      </c>
      <c r="B69" s="174">
        <v>3121</v>
      </c>
      <c r="C69" s="174">
        <v>400</v>
      </c>
      <c r="D69" s="231">
        <f aca="true" t="shared" si="17" ref="D69:L69">SUM(D70:D73)</f>
        <v>0</v>
      </c>
      <c r="E69" s="231">
        <f t="shared" si="17"/>
        <v>0</v>
      </c>
      <c r="F69" s="231">
        <f t="shared" si="17"/>
        <v>0</v>
      </c>
      <c r="G69" s="231">
        <f t="shared" si="17"/>
        <v>0</v>
      </c>
      <c r="H69" s="231">
        <f t="shared" si="17"/>
        <v>0</v>
      </c>
      <c r="I69" s="231">
        <f t="shared" si="17"/>
        <v>0</v>
      </c>
      <c r="J69" s="231">
        <f t="shared" si="17"/>
        <v>0</v>
      </c>
      <c r="K69" s="231">
        <f t="shared" si="17"/>
        <v>0</v>
      </c>
      <c r="L69" s="115">
        <f t="shared" si="17"/>
        <v>0</v>
      </c>
      <c r="M69" s="13"/>
      <c r="N69" s="13"/>
    </row>
    <row r="70" spans="1:14" ht="13.5" customHeight="1" hidden="1">
      <c r="A70" s="173" t="s">
        <v>56</v>
      </c>
      <c r="B70" s="174">
        <v>2122</v>
      </c>
      <c r="C70" s="174"/>
      <c r="D70" s="200">
        <v>0</v>
      </c>
      <c r="E70" s="200"/>
      <c r="F70" s="200">
        <v>0</v>
      </c>
      <c r="G70" s="200">
        <v>0</v>
      </c>
      <c r="H70" s="200">
        <v>0</v>
      </c>
      <c r="I70" s="200">
        <v>0</v>
      </c>
      <c r="J70" s="200">
        <v>0</v>
      </c>
      <c r="K70" s="200">
        <v>0</v>
      </c>
      <c r="L70" s="111">
        <v>0</v>
      </c>
      <c r="M70" s="5"/>
      <c r="N70" s="5"/>
    </row>
    <row r="71" spans="1:14" ht="14.25" customHeight="1">
      <c r="A71" s="179" t="s">
        <v>201</v>
      </c>
      <c r="B71" s="174">
        <v>3122</v>
      </c>
      <c r="C71" s="174">
        <v>410</v>
      </c>
      <c r="D71" s="200">
        <v>0</v>
      </c>
      <c r="E71" s="200"/>
      <c r="F71" s="200">
        <v>0</v>
      </c>
      <c r="G71" s="200">
        <v>0</v>
      </c>
      <c r="H71" s="200">
        <v>0</v>
      </c>
      <c r="I71" s="200">
        <v>0</v>
      </c>
      <c r="J71" s="200">
        <v>0</v>
      </c>
      <c r="K71" s="200">
        <v>0</v>
      </c>
      <c r="L71" s="111">
        <v>0</v>
      </c>
      <c r="M71" s="5"/>
      <c r="N71" s="5"/>
    </row>
    <row r="72" spans="1:14" ht="15" customHeight="1" hidden="1">
      <c r="A72" s="88"/>
      <c r="B72" s="89"/>
      <c r="C72" s="89"/>
      <c r="D72" s="200">
        <v>0</v>
      </c>
      <c r="E72" s="200"/>
      <c r="F72" s="200">
        <v>0</v>
      </c>
      <c r="G72" s="200">
        <v>0</v>
      </c>
      <c r="H72" s="200">
        <v>0</v>
      </c>
      <c r="I72" s="200">
        <v>0</v>
      </c>
      <c r="J72" s="200">
        <v>0</v>
      </c>
      <c r="K72" s="200">
        <v>0</v>
      </c>
      <c r="L72" s="111">
        <v>0</v>
      </c>
      <c r="M72" s="5"/>
      <c r="N72" s="5"/>
    </row>
    <row r="73" spans="1:14" ht="14.25" customHeight="1">
      <c r="A73" s="180" t="s">
        <v>146</v>
      </c>
      <c r="B73" s="167">
        <v>3130</v>
      </c>
      <c r="C73" s="167">
        <v>420</v>
      </c>
      <c r="D73" s="196">
        <f>D74+D76</f>
        <v>0</v>
      </c>
      <c r="E73" s="196">
        <f aca="true" t="shared" si="18" ref="E73:K73">E74+E76</f>
        <v>0</v>
      </c>
      <c r="F73" s="196">
        <f t="shared" si="18"/>
        <v>0</v>
      </c>
      <c r="G73" s="196">
        <f t="shared" si="18"/>
        <v>0</v>
      </c>
      <c r="H73" s="196">
        <f t="shared" si="18"/>
        <v>0</v>
      </c>
      <c r="I73" s="196">
        <f t="shared" si="18"/>
        <v>0</v>
      </c>
      <c r="J73" s="196">
        <f t="shared" si="18"/>
        <v>0</v>
      </c>
      <c r="K73" s="196">
        <f t="shared" si="18"/>
        <v>0</v>
      </c>
      <c r="L73" s="111">
        <v>0</v>
      </c>
      <c r="M73" s="5"/>
      <c r="N73" s="5"/>
    </row>
    <row r="74" spans="1:14" ht="15" customHeight="1">
      <c r="A74" s="95" t="s">
        <v>202</v>
      </c>
      <c r="B74" s="39">
        <v>3131</v>
      </c>
      <c r="C74" s="39">
        <v>430</v>
      </c>
      <c r="D74" s="200">
        <v>0</v>
      </c>
      <c r="E74" s="200"/>
      <c r="F74" s="200">
        <v>0</v>
      </c>
      <c r="G74" s="200">
        <v>0</v>
      </c>
      <c r="H74" s="200">
        <v>0</v>
      </c>
      <c r="I74" s="200">
        <v>0</v>
      </c>
      <c r="J74" s="200">
        <v>0</v>
      </c>
      <c r="K74" s="200">
        <v>0</v>
      </c>
      <c r="L74" s="116">
        <v>0</v>
      </c>
      <c r="M74" s="5"/>
      <c r="N74" s="5"/>
    </row>
    <row r="75" spans="1:14" ht="14.25" customHeight="1" hidden="1">
      <c r="A75" s="95" t="s">
        <v>147</v>
      </c>
      <c r="B75" s="39">
        <v>2132</v>
      </c>
      <c r="C75" s="39"/>
      <c r="D75" s="200">
        <v>0</v>
      </c>
      <c r="E75" s="200"/>
      <c r="F75" s="200">
        <v>0</v>
      </c>
      <c r="G75" s="200">
        <v>0</v>
      </c>
      <c r="H75" s="200">
        <v>0</v>
      </c>
      <c r="I75" s="200">
        <v>0</v>
      </c>
      <c r="J75" s="200">
        <v>0</v>
      </c>
      <c r="K75" s="200">
        <v>0</v>
      </c>
      <c r="L75" s="116">
        <v>0</v>
      </c>
      <c r="M75" s="5"/>
      <c r="N75" s="5"/>
    </row>
    <row r="76" spans="1:14" ht="15.75" customHeight="1">
      <c r="A76" s="95" t="s">
        <v>148</v>
      </c>
      <c r="B76" s="39">
        <v>3132</v>
      </c>
      <c r="C76" s="39">
        <v>440</v>
      </c>
      <c r="D76" s="230">
        <v>0</v>
      </c>
      <c r="E76" s="230"/>
      <c r="F76" s="230">
        <v>0</v>
      </c>
      <c r="G76" s="230">
        <v>0</v>
      </c>
      <c r="H76" s="230">
        <v>0</v>
      </c>
      <c r="I76" s="230">
        <v>0</v>
      </c>
      <c r="J76" s="230">
        <v>0</v>
      </c>
      <c r="K76" s="230">
        <v>0</v>
      </c>
      <c r="L76" s="120" t="s">
        <v>80</v>
      </c>
      <c r="M76" s="5"/>
      <c r="N76" s="5"/>
    </row>
    <row r="77" spans="1:14" ht="15.75" customHeight="1" thickBot="1">
      <c r="A77" s="180" t="s">
        <v>101</v>
      </c>
      <c r="B77" s="167">
        <v>3140</v>
      </c>
      <c r="C77" s="167">
        <v>450</v>
      </c>
      <c r="D77" s="269">
        <f>D78+D80+D86</f>
        <v>0</v>
      </c>
      <c r="E77" s="269">
        <f aca="true" t="shared" si="19" ref="E77:K77">E78+E80+E86</f>
        <v>0</v>
      </c>
      <c r="F77" s="269">
        <f t="shared" si="19"/>
        <v>0</v>
      </c>
      <c r="G77" s="269">
        <f t="shared" si="19"/>
        <v>0</v>
      </c>
      <c r="H77" s="269">
        <f t="shared" si="19"/>
        <v>0</v>
      </c>
      <c r="I77" s="269">
        <f t="shared" si="19"/>
        <v>0</v>
      </c>
      <c r="J77" s="269">
        <f t="shared" si="19"/>
        <v>0</v>
      </c>
      <c r="K77" s="269">
        <f t="shared" si="19"/>
        <v>0</v>
      </c>
      <c r="L77" s="82"/>
      <c r="M77" s="5"/>
      <c r="N77" s="5"/>
    </row>
    <row r="78" spans="1:12" ht="15" customHeight="1" thickTop="1">
      <c r="A78" s="95" t="s">
        <v>203</v>
      </c>
      <c r="B78" s="39">
        <v>3141</v>
      </c>
      <c r="C78" s="39">
        <v>460</v>
      </c>
      <c r="D78" s="255">
        <v>0</v>
      </c>
      <c r="E78" s="255">
        <v>0</v>
      </c>
      <c r="F78" s="255">
        <v>0</v>
      </c>
      <c r="G78" s="255">
        <v>0</v>
      </c>
      <c r="H78" s="255">
        <v>0</v>
      </c>
      <c r="I78" s="255">
        <v>0</v>
      </c>
      <c r="J78" s="255">
        <v>0</v>
      </c>
      <c r="K78" s="255">
        <v>0</v>
      </c>
      <c r="L78" s="110">
        <v>11</v>
      </c>
    </row>
    <row r="79" spans="1:12" ht="14.25" customHeight="1" hidden="1">
      <c r="A79" s="92" t="s">
        <v>103</v>
      </c>
      <c r="B79" s="39">
        <v>2142</v>
      </c>
      <c r="C79" s="39"/>
      <c r="D79" s="255"/>
      <c r="E79" s="255"/>
      <c r="F79" s="255"/>
      <c r="G79" s="255"/>
      <c r="H79" s="255"/>
      <c r="I79" s="255"/>
      <c r="J79" s="255"/>
      <c r="K79" s="255"/>
      <c r="L79" s="111">
        <v>0</v>
      </c>
    </row>
    <row r="80" spans="1:12" ht="18.75" customHeight="1">
      <c r="A80" s="92" t="s">
        <v>204</v>
      </c>
      <c r="B80" s="39">
        <v>3142</v>
      </c>
      <c r="C80" s="39">
        <v>470</v>
      </c>
      <c r="D80" s="255">
        <v>0</v>
      </c>
      <c r="E80" s="255">
        <v>0</v>
      </c>
      <c r="F80" s="255">
        <v>0</v>
      </c>
      <c r="G80" s="255">
        <v>0</v>
      </c>
      <c r="H80" s="255">
        <v>0</v>
      </c>
      <c r="I80" s="255">
        <v>0</v>
      </c>
      <c r="J80" s="255">
        <v>0</v>
      </c>
      <c r="K80" s="255">
        <v>0</v>
      </c>
      <c r="L80" s="111">
        <v>0</v>
      </c>
    </row>
    <row r="81" spans="1:14" ht="19.5" customHeight="1" hidden="1" thickTop="1">
      <c r="A81" s="92"/>
      <c r="B81" s="145"/>
      <c r="C81" s="145"/>
      <c r="D81" s="256"/>
      <c r="E81" s="256"/>
      <c r="F81" s="256"/>
      <c r="G81" s="256"/>
      <c r="H81" s="256"/>
      <c r="I81" s="256"/>
      <c r="J81" s="256"/>
      <c r="K81" s="256"/>
      <c r="L81" s="111">
        <v>0</v>
      </c>
      <c r="M81" s="9"/>
      <c r="N81" s="9"/>
    </row>
    <row r="82" spans="1:14" ht="19.5" customHeight="1" hidden="1">
      <c r="A82" s="92"/>
      <c r="B82" s="145"/>
      <c r="C82" s="145"/>
      <c r="D82" s="200">
        <v>0</v>
      </c>
      <c r="E82" s="200"/>
      <c r="F82" s="200">
        <v>0</v>
      </c>
      <c r="G82" s="200">
        <v>0</v>
      </c>
      <c r="H82" s="200">
        <v>0</v>
      </c>
      <c r="I82" s="200">
        <v>0</v>
      </c>
      <c r="J82" s="200">
        <v>0</v>
      </c>
      <c r="K82" s="200">
        <v>0</v>
      </c>
      <c r="L82" s="111">
        <v>0</v>
      </c>
      <c r="M82" s="5"/>
      <c r="N82" s="5"/>
    </row>
    <row r="83" spans="1:14" ht="18" customHeight="1" hidden="1">
      <c r="A83" s="92"/>
      <c r="B83" s="145"/>
      <c r="C83" s="145"/>
      <c r="D83" s="201">
        <v>0</v>
      </c>
      <c r="E83" s="201"/>
      <c r="F83" s="201">
        <v>0</v>
      </c>
      <c r="G83" s="201">
        <v>0</v>
      </c>
      <c r="H83" s="201">
        <v>0</v>
      </c>
      <c r="I83" s="201">
        <v>0</v>
      </c>
      <c r="J83" s="201">
        <v>0</v>
      </c>
      <c r="K83" s="201">
        <v>0</v>
      </c>
      <c r="L83" s="109">
        <v>0</v>
      </c>
      <c r="M83" s="5"/>
      <c r="N83" s="5"/>
    </row>
    <row r="84" spans="1:14" ht="14.25" customHeight="1" hidden="1">
      <c r="A84" s="92"/>
      <c r="B84" s="145"/>
      <c r="C84" s="145"/>
      <c r="D84" s="201">
        <v>0</v>
      </c>
      <c r="E84" s="201"/>
      <c r="F84" s="201">
        <v>0</v>
      </c>
      <c r="G84" s="201">
        <v>0</v>
      </c>
      <c r="H84" s="201">
        <v>0</v>
      </c>
      <c r="I84" s="201">
        <v>0</v>
      </c>
      <c r="J84" s="201">
        <v>0</v>
      </c>
      <c r="K84" s="201">
        <v>0</v>
      </c>
      <c r="L84" s="109">
        <v>0</v>
      </c>
      <c r="M84" s="5"/>
      <c r="N84" s="5"/>
    </row>
    <row r="85" spans="1:14" ht="15" customHeight="1" hidden="1">
      <c r="A85" s="68">
        <v>1</v>
      </c>
      <c r="B85" s="39">
        <v>2</v>
      </c>
      <c r="C85" s="39"/>
      <c r="D85" s="201">
        <v>0</v>
      </c>
      <c r="E85" s="201"/>
      <c r="F85" s="201">
        <v>0</v>
      </c>
      <c r="G85" s="201">
        <v>0</v>
      </c>
      <c r="H85" s="201">
        <v>0</v>
      </c>
      <c r="I85" s="201">
        <v>0</v>
      </c>
      <c r="J85" s="201">
        <v>0</v>
      </c>
      <c r="K85" s="201">
        <v>0</v>
      </c>
      <c r="L85" s="121">
        <f>SUM(L86,L104)</f>
        <v>0</v>
      </c>
      <c r="M85" s="5"/>
      <c r="N85" s="5"/>
    </row>
    <row r="86" spans="1:14" ht="15">
      <c r="A86" s="95" t="s">
        <v>105</v>
      </c>
      <c r="B86" s="39">
        <v>3143</v>
      </c>
      <c r="C86" s="39">
        <v>480</v>
      </c>
      <c r="D86" s="199">
        <v>0</v>
      </c>
      <c r="E86" s="199"/>
      <c r="F86" s="199">
        <v>0</v>
      </c>
      <c r="G86" s="199">
        <v>0</v>
      </c>
      <c r="H86" s="199">
        <v>0</v>
      </c>
      <c r="I86" s="199">
        <v>0</v>
      </c>
      <c r="J86" s="199">
        <v>0</v>
      </c>
      <c r="K86" s="199">
        <v>0</v>
      </c>
      <c r="L86" s="121">
        <f>SUM(L87,L94)</f>
        <v>0</v>
      </c>
      <c r="M86" s="5"/>
      <c r="N86" s="5"/>
    </row>
    <row r="87" spans="1:14" s="1" customFormat="1" ht="15">
      <c r="A87" s="180" t="s">
        <v>78</v>
      </c>
      <c r="B87" s="167">
        <v>3150</v>
      </c>
      <c r="C87" s="167">
        <v>490</v>
      </c>
      <c r="D87" s="199">
        <v>0</v>
      </c>
      <c r="E87" s="199"/>
      <c r="F87" s="199">
        <v>0</v>
      </c>
      <c r="G87" s="199">
        <v>0</v>
      </c>
      <c r="H87" s="199">
        <v>0</v>
      </c>
      <c r="I87" s="199">
        <v>0</v>
      </c>
      <c r="J87" s="199">
        <v>0</v>
      </c>
      <c r="K87" s="199">
        <v>0</v>
      </c>
      <c r="L87" s="122">
        <f>SUM(L88:L93)</f>
        <v>0</v>
      </c>
      <c r="M87" s="18"/>
      <c r="N87" s="18"/>
    </row>
    <row r="88" spans="1:14" s="1" customFormat="1" ht="15.75">
      <c r="A88" s="180" t="s">
        <v>106</v>
      </c>
      <c r="B88" s="167">
        <v>3160</v>
      </c>
      <c r="C88" s="167">
        <v>500</v>
      </c>
      <c r="D88" s="205">
        <f aca="true" t="shared" si="20" ref="D88:L88">SUM(D91,D107)</f>
        <v>0</v>
      </c>
      <c r="E88" s="205">
        <f t="shared" si="20"/>
        <v>0</v>
      </c>
      <c r="F88" s="205">
        <f t="shared" si="20"/>
        <v>0</v>
      </c>
      <c r="G88" s="205">
        <f t="shared" si="20"/>
        <v>0</v>
      </c>
      <c r="H88" s="205">
        <f t="shared" si="20"/>
        <v>0</v>
      </c>
      <c r="I88" s="205">
        <f t="shared" si="20"/>
        <v>0</v>
      </c>
      <c r="J88" s="205">
        <f t="shared" si="20"/>
        <v>0</v>
      </c>
      <c r="K88" s="205">
        <f t="shared" si="20"/>
        <v>0</v>
      </c>
      <c r="L88" s="118">
        <f t="shared" si="20"/>
        <v>0</v>
      </c>
      <c r="M88" s="18"/>
      <c r="N88" s="18"/>
    </row>
    <row r="89" spans="1:14" s="1" customFormat="1" ht="15.75" customHeight="1">
      <c r="A89" s="181" t="s">
        <v>58</v>
      </c>
      <c r="B89" s="165">
        <v>3200</v>
      </c>
      <c r="C89" s="165">
        <v>510</v>
      </c>
      <c r="D89" s="205">
        <f>D90+D91+D92+D93</f>
        <v>0</v>
      </c>
      <c r="E89" s="205">
        <f aca="true" t="shared" si="21" ref="E89:K89">E90+E91+E92+E93</f>
        <v>0</v>
      </c>
      <c r="F89" s="205">
        <f t="shared" si="21"/>
        <v>0</v>
      </c>
      <c r="G89" s="205">
        <f t="shared" si="21"/>
        <v>0</v>
      </c>
      <c r="H89" s="205">
        <f t="shared" si="21"/>
        <v>0</v>
      </c>
      <c r="I89" s="205">
        <f t="shared" si="21"/>
        <v>0</v>
      </c>
      <c r="J89" s="205">
        <f t="shared" si="21"/>
        <v>0</v>
      </c>
      <c r="K89" s="205">
        <f t="shared" si="21"/>
        <v>0</v>
      </c>
      <c r="L89" s="118"/>
      <c r="M89" s="18"/>
      <c r="N89" s="18"/>
    </row>
    <row r="90" spans="1:14" s="1" customFormat="1" ht="27.75" customHeight="1">
      <c r="A90" s="180" t="s">
        <v>107</v>
      </c>
      <c r="B90" s="167">
        <v>3210</v>
      </c>
      <c r="C90" s="167">
        <v>520</v>
      </c>
      <c r="D90" s="211">
        <f aca="true" t="shared" si="22" ref="D90:K90">SUM(D94,D109)</f>
        <v>0</v>
      </c>
      <c r="E90" s="211">
        <f t="shared" si="22"/>
        <v>0</v>
      </c>
      <c r="F90" s="211">
        <f t="shared" si="22"/>
        <v>0</v>
      </c>
      <c r="G90" s="211">
        <f t="shared" si="22"/>
        <v>0</v>
      </c>
      <c r="H90" s="211">
        <f t="shared" si="22"/>
        <v>0</v>
      </c>
      <c r="I90" s="211">
        <f t="shared" si="22"/>
        <v>0</v>
      </c>
      <c r="J90" s="211">
        <f t="shared" si="22"/>
        <v>0</v>
      </c>
      <c r="K90" s="211">
        <f t="shared" si="22"/>
        <v>0</v>
      </c>
      <c r="L90" s="118"/>
      <c r="M90" s="18"/>
      <c r="N90" s="18"/>
    </row>
    <row r="91" spans="1:14" s="20" customFormat="1" ht="28.5">
      <c r="A91" s="182" t="s">
        <v>75</v>
      </c>
      <c r="B91" s="167">
        <v>3220</v>
      </c>
      <c r="C91" s="167">
        <v>530</v>
      </c>
      <c r="D91" s="221">
        <f aca="true" t="shared" si="23" ref="D91:K91">SUM(D93,D103)</f>
        <v>0</v>
      </c>
      <c r="E91" s="221">
        <f t="shared" si="23"/>
        <v>0</v>
      </c>
      <c r="F91" s="221">
        <f t="shared" si="23"/>
        <v>0</v>
      </c>
      <c r="G91" s="221">
        <f t="shared" si="23"/>
        <v>0</v>
      </c>
      <c r="H91" s="221">
        <f t="shared" si="23"/>
        <v>0</v>
      </c>
      <c r="I91" s="221">
        <f t="shared" si="23"/>
        <v>0</v>
      </c>
      <c r="J91" s="221">
        <f t="shared" si="23"/>
        <v>0</v>
      </c>
      <c r="K91" s="221">
        <f t="shared" si="23"/>
        <v>0</v>
      </c>
      <c r="L91" s="111">
        <v>0</v>
      </c>
      <c r="M91" s="19"/>
      <c r="N91" s="19"/>
    </row>
    <row r="92" spans="1:14" s="20" customFormat="1" ht="28.5">
      <c r="A92" s="182" t="s">
        <v>205</v>
      </c>
      <c r="B92" s="167">
        <v>3230</v>
      </c>
      <c r="C92" s="167">
        <v>540</v>
      </c>
      <c r="D92" s="221">
        <v>0</v>
      </c>
      <c r="E92" s="221">
        <v>0</v>
      </c>
      <c r="F92" s="221">
        <v>0</v>
      </c>
      <c r="G92" s="221">
        <v>0</v>
      </c>
      <c r="H92" s="221">
        <v>0</v>
      </c>
      <c r="I92" s="221">
        <v>0</v>
      </c>
      <c r="J92" s="221">
        <v>0</v>
      </c>
      <c r="K92" s="221">
        <v>0</v>
      </c>
      <c r="L92" s="111"/>
      <c r="M92" s="19"/>
      <c r="N92" s="19"/>
    </row>
    <row r="93" spans="1:14" s="14" customFormat="1" ht="15">
      <c r="A93" s="182" t="s">
        <v>108</v>
      </c>
      <c r="B93" s="167">
        <v>3240</v>
      </c>
      <c r="C93" s="167">
        <v>550</v>
      </c>
      <c r="D93" s="206">
        <f aca="true" t="shared" si="24" ref="D93:K93">SUM(D94:D96)</f>
        <v>0</v>
      </c>
      <c r="E93" s="206">
        <f t="shared" si="24"/>
        <v>0</v>
      </c>
      <c r="F93" s="206">
        <f t="shared" si="24"/>
        <v>0</v>
      </c>
      <c r="G93" s="206">
        <f t="shared" si="24"/>
        <v>0</v>
      </c>
      <c r="H93" s="206">
        <f t="shared" si="24"/>
        <v>0</v>
      </c>
      <c r="I93" s="206">
        <f t="shared" si="24"/>
        <v>0</v>
      </c>
      <c r="J93" s="206">
        <f t="shared" si="24"/>
        <v>0</v>
      </c>
      <c r="K93" s="206">
        <f t="shared" si="24"/>
        <v>0</v>
      </c>
      <c r="L93" s="111">
        <v>0</v>
      </c>
      <c r="M93" s="13"/>
      <c r="N93" s="13"/>
    </row>
    <row r="94" spans="1:14" ht="15.75">
      <c r="A94" s="184" t="s">
        <v>59</v>
      </c>
      <c r="B94" s="46">
        <v>4100</v>
      </c>
      <c r="C94" s="46">
        <v>560</v>
      </c>
      <c r="D94" s="201">
        <f>D95</f>
        <v>0</v>
      </c>
      <c r="E94" s="201">
        <f aca="true" t="shared" si="25" ref="E94:K94">E95</f>
        <v>0</v>
      </c>
      <c r="F94" s="201">
        <f t="shared" si="25"/>
        <v>0</v>
      </c>
      <c r="G94" s="201">
        <f t="shared" si="25"/>
        <v>0</v>
      </c>
      <c r="H94" s="201">
        <f t="shared" si="25"/>
        <v>0</v>
      </c>
      <c r="I94" s="201">
        <f t="shared" si="25"/>
        <v>0</v>
      </c>
      <c r="J94" s="201">
        <f t="shared" si="25"/>
        <v>0</v>
      </c>
      <c r="K94" s="201">
        <f t="shared" si="25"/>
        <v>0</v>
      </c>
      <c r="L94" s="111">
        <v>0</v>
      </c>
      <c r="M94" s="5"/>
      <c r="N94" s="5"/>
    </row>
    <row r="95" spans="1:14" ht="17.25" customHeight="1">
      <c r="A95" s="94" t="s">
        <v>60</v>
      </c>
      <c r="B95" s="41">
        <v>4110</v>
      </c>
      <c r="C95" s="41">
        <v>570</v>
      </c>
      <c r="D95" s="196">
        <f>D96+D97+D98</f>
        <v>0</v>
      </c>
      <c r="E95" s="196">
        <f aca="true" t="shared" si="26" ref="E95:K95">E96+E97+E98</f>
        <v>0</v>
      </c>
      <c r="F95" s="196">
        <f t="shared" si="26"/>
        <v>0</v>
      </c>
      <c r="G95" s="196">
        <f t="shared" si="26"/>
        <v>0</v>
      </c>
      <c r="H95" s="196">
        <f t="shared" si="26"/>
        <v>0</v>
      </c>
      <c r="I95" s="196">
        <f t="shared" si="26"/>
        <v>0</v>
      </c>
      <c r="J95" s="196">
        <f t="shared" si="26"/>
        <v>0</v>
      </c>
      <c r="K95" s="196">
        <f t="shared" si="26"/>
        <v>0</v>
      </c>
      <c r="L95" s="111">
        <v>0</v>
      </c>
      <c r="M95" s="5"/>
      <c r="N95" s="5"/>
    </row>
    <row r="96" spans="1:14" ht="31.5" customHeight="1">
      <c r="A96" s="95" t="s">
        <v>61</v>
      </c>
      <c r="B96" s="39">
        <v>4111</v>
      </c>
      <c r="C96" s="39">
        <v>580</v>
      </c>
      <c r="D96" s="196">
        <v>0</v>
      </c>
      <c r="E96" s="196"/>
      <c r="F96" s="196">
        <v>0</v>
      </c>
      <c r="G96" s="196">
        <v>0</v>
      </c>
      <c r="H96" s="196">
        <v>0</v>
      </c>
      <c r="I96" s="196">
        <v>0</v>
      </c>
      <c r="J96" s="196">
        <v>0</v>
      </c>
      <c r="K96" s="196">
        <v>0</v>
      </c>
      <c r="L96" s="111">
        <v>0</v>
      </c>
      <c r="M96" s="5"/>
      <c r="N96" s="5"/>
    </row>
    <row r="97" spans="1:14" ht="18" customHeight="1">
      <c r="A97" s="95" t="s">
        <v>62</v>
      </c>
      <c r="B97" s="39">
        <v>4112</v>
      </c>
      <c r="C97" s="39">
        <v>590</v>
      </c>
      <c r="D97" s="196">
        <v>0</v>
      </c>
      <c r="E97" s="196">
        <v>0</v>
      </c>
      <c r="F97" s="196">
        <v>0</v>
      </c>
      <c r="G97" s="196">
        <v>0</v>
      </c>
      <c r="H97" s="196">
        <v>0</v>
      </c>
      <c r="I97" s="196">
        <v>0</v>
      </c>
      <c r="J97" s="196">
        <v>0</v>
      </c>
      <c r="K97" s="196">
        <v>0</v>
      </c>
      <c r="L97" s="153"/>
      <c r="M97" s="5"/>
      <c r="N97" s="5"/>
    </row>
    <row r="98" spans="1:14" ht="15.75" customHeight="1">
      <c r="A98" s="95" t="s">
        <v>63</v>
      </c>
      <c r="B98" s="39">
        <v>4113</v>
      </c>
      <c r="C98" s="39">
        <v>600</v>
      </c>
      <c r="D98" s="196">
        <v>0</v>
      </c>
      <c r="E98" s="196">
        <v>0</v>
      </c>
      <c r="F98" s="196">
        <v>0</v>
      </c>
      <c r="G98" s="196">
        <v>0</v>
      </c>
      <c r="H98" s="196">
        <v>0</v>
      </c>
      <c r="I98" s="196">
        <v>0</v>
      </c>
      <c r="J98" s="196">
        <v>0</v>
      </c>
      <c r="K98" s="196">
        <v>0</v>
      </c>
      <c r="L98" s="153"/>
      <c r="M98" s="5"/>
      <c r="N98" s="5"/>
    </row>
    <row r="99" spans="1:14" ht="20.25" customHeight="1" hidden="1">
      <c r="A99" s="180" t="s">
        <v>156</v>
      </c>
      <c r="B99" s="167">
        <v>4120</v>
      </c>
      <c r="C99" s="167"/>
      <c r="D99" s="194">
        <v>0</v>
      </c>
      <c r="E99" s="194">
        <v>0</v>
      </c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53"/>
      <c r="M99" s="5"/>
      <c r="N99" s="5"/>
    </row>
    <row r="100" spans="1:14" ht="15" customHeight="1" hidden="1">
      <c r="A100" s="185" t="s">
        <v>64</v>
      </c>
      <c r="B100" s="174">
        <v>4121</v>
      </c>
      <c r="C100" s="174"/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7.25" customHeight="1" hidden="1">
      <c r="A101" s="185" t="s">
        <v>157</v>
      </c>
      <c r="B101" s="174">
        <v>4122</v>
      </c>
      <c r="C101" s="174"/>
      <c r="D101" s="235">
        <v>0</v>
      </c>
      <c r="E101" s="235">
        <v>0</v>
      </c>
      <c r="F101" s="235">
        <v>0</v>
      </c>
      <c r="G101" s="235">
        <v>0</v>
      </c>
      <c r="H101" s="235">
        <v>0</v>
      </c>
      <c r="I101" s="235">
        <v>0</v>
      </c>
      <c r="J101" s="235">
        <v>0</v>
      </c>
      <c r="K101" s="235">
        <v>0</v>
      </c>
      <c r="L101" s="153"/>
      <c r="M101" s="5"/>
      <c r="N101" s="5"/>
    </row>
    <row r="102" spans="1:14" ht="16.5" customHeight="1" hidden="1">
      <c r="A102" s="185" t="s">
        <v>66</v>
      </c>
      <c r="B102" s="174">
        <v>4123</v>
      </c>
      <c r="C102" s="174"/>
      <c r="D102" s="203">
        <f aca="true" t="shared" si="27" ref="D102:K102">SUM(D103:D105)</f>
        <v>0</v>
      </c>
      <c r="E102" s="203">
        <f t="shared" si="27"/>
        <v>0</v>
      </c>
      <c r="F102" s="203">
        <f t="shared" si="27"/>
        <v>0</v>
      </c>
      <c r="G102" s="203">
        <f t="shared" si="27"/>
        <v>0</v>
      </c>
      <c r="H102" s="203">
        <f t="shared" si="27"/>
        <v>0</v>
      </c>
      <c r="I102" s="203">
        <f t="shared" si="27"/>
        <v>0</v>
      </c>
      <c r="J102" s="203">
        <f t="shared" si="27"/>
        <v>0</v>
      </c>
      <c r="K102" s="203">
        <f t="shared" si="27"/>
        <v>0</v>
      </c>
      <c r="L102" s="153"/>
      <c r="M102" s="5"/>
      <c r="N102" s="5"/>
    </row>
    <row r="103" spans="1:14" s="14" customFormat="1" ht="18" customHeight="1" thickBot="1">
      <c r="A103" s="184" t="s">
        <v>67</v>
      </c>
      <c r="B103" s="165">
        <v>4200</v>
      </c>
      <c r="C103" s="165">
        <v>610</v>
      </c>
      <c r="D103" s="191">
        <f>D104</f>
        <v>0</v>
      </c>
      <c r="E103" s="191">
        <f aca="true" t="shared" si="28" ref="E103:K103">E104</f>
        <v>0</v>
      </c>
      <c r="F103" s="191">
        <f t="shared" si="28"/>
        <v>0</v>
      </c>
      <c r="G103" s="191">
        <f t="shared" si="28"/>
        <v>0</v>
      </c>
      <c r="H103" s="191">
        <f t="shared" si="28"/>
        <v>0</v>
      </c>
      <c r="I103" s="191">
        <f t="shared" si="28"/>
        <v>0</v>
      </c>
      <c r="J103" s="191">
        <f t="shared" si="28"/>
        <v>0</v>
      </c>
      <c r="K103" s="191">
        <f t="shared" si="28"/>
        <v>0</v>
      </c>
      <c r="L103" s="124">
        <v>0</v>
      </c>
      <c r="M103" s="13"/>
      <c r="N103" s="13"/>
    </row>
    <row r="104" spans="1:14" ht="14.25" customHeight="1">
      <c r="A104" s="146" t="s">
        <v>68</v>
      </c>
      <c r="B104" s="41">
        <v>4210</v>
      </c>
      <c r="C104" s="41">
        <v>620</v>
      </c>
      <c r="D104" s="222">
        <v>0</v>
      </c>
      <c r="E104" s="222"/>
      <c r="F104" s="222">
        <v>0</v>
      </c>
      <c r="G104" s="222">
        <v>0</v>
      </c>
      <c r="H104" s="222">
        <v>0</v>
      </c>
      <c r="I104" s="222">
        <v>0</v>
      </c>
      <c r="J104" s="222">
        <v>0</v>
      </c>
      <c r="K104" s="222">
        <v>0</v>
      </c>
      <c r="L104" s="10"/>
      <c r="M104" s="5"/>
      <c r="N104" s="5"/>
    </row>
    <row r="105" spans="1:14" ht="18.75" customHeight="1" hidden="1">
      <c r="A105" s="186" t="s">
        <v>69</v>
      </c>
      <c r="B105" s="41">
        <v>4220</v>
      </c>
      <c r="C105" s="41"/>
      <c r="D105" s="213"/>
      <c r="E105" s="213"/>
      <c r="F105" s="213"/>
      <c r="G105" s="213"/>
      <c r="H105" s="213"/>
      <c r="I105" s="213"/>
      <c r="J105" s="213"/>
      <c r="K105" s="213"/>
      <c r="L105" s="10"/>
      <c r="M105" s="5"/>
      <c r="N105" s="5"/>
    </row>
    <row r="106" spans="1:14" ht="18.75" customHeight="1" hidden="1">
      <c r="A106" s="241"/>
      <c r="B106" s="174"/>
      <c r="C106" s="174"/>
      <c r="D106" s="213"/>
      <c r="E106" s="213"/>
      <c r="F106" s="213"/>
      <c r="G106" s="213"/>
      <c r="H106" s="213"/>
      <c r="I106" s="213"/>
      <c r="J106" s="213"/>
      <c r="K106" s="213"/>
      <c r="L106" s="10"/>
      <c r="M106" s="5"/>
      <c r="N106" s="5"/>
    </row>
    <row r="107" spans="1:14" s="1" customFormat="1" ht="21" customHeight="1" hidden="1">
      <c r="A107" s="91"/>
      <c r="B107" s="142"/>
      <c r="C107" s="142"/>
      <c r="D107" s="214">
        <f aca="true" t="shared" si="29" ref="D107:K107">SUM(D108:D109)</f>
        <v>0</v>
      </c>
      <c r="E107" s="214">
        <f t="shared" si="29"/>
        <v>0</v>
      </c>
      <c r="F107" s="214">
        <f t="shared" si="29"/>
        <v>0</v>
      </c>
      <c r="G107" s="214">
        <f t="shared" si="29"/>
        <v>0</v>
      </c>
      <c r="H107" s="214">
        <f t="shared" si="29"/>
        <v>0</v>
      </c>
      <c r="I107" s="214">
        <f t="shared" si="29"/>
        <v>0</v>
      </c>
      <c r="J107" s="214">
        <f t="shared" si="29"/>
        <v>0</v>
      </c>
      <c r="K107" s="214">
        <f t="shared" si="29"/>
        <v>0</v>
      </c>
      <c r="L107" s="17"/>
      <c r="M107" s="18"/>
      <c r="N107" s="18"/>
    </row>
    <row r="108" spans="1:14" s="14" customFormat="1" ht="23.25" customHeight="1" hidden="1">
      <c r="A108" s="32"/>
      <c r="B108" s="141"/>
      <c r="C108" s="141"/>
      <c r="D108" s="215"/>
      <c r="E108" s="215"/>
      <c r="F108" s="215"/>
      <c r="G108" s="215"/>
      <c r="H108" s="215"/>
      <c r="I108" s="215"/>
      <c r="J108" s="215"/>
      <c r="K108" s="215"/>
      <c r="L108" s="12"/>
      <c r="M108" s="13"/>
      <c r="N108" s="13"/>
    </row>
    <row r="109" spans="1:14" s="14" customFormat="1" ht="20.25" customHeight="1" hidden="1">
      <c r="A109" s="30"/>
      <c r="B109" s="141"/>
      <c r="C109" s="141"/>
      <c r="D109" s="215"/>
      <c r="E109" s="215"/>
      <c r="F109" s="215"/>
      <c r="G109" s="215"/>
      <c r="H109" s="215"/>
      <c r="I109" s="215"/>
      <c r="J109" s="215"/>
      <c r="K109" s="215"/>
      <c r="L109" s="12"/>
      <c r="M109" s="13"/>
      <c r="N109" s="13"/>
    </row>
    <row r="110" spans="1:14" s="24" customFormat="1" ht="24.75" customHeight="1" hidden="1">
      <c r="A110" s="34"/>
      <c r="B110" s="25"/>
      <c r="C110" s="25"/>
      <c r="D110" s="216"/>
      <c r="E110" s="216"/>
      <c r="F110" s="216"/>
      <c r="G110" s="216"/>
      <c r="H110" s="216"/>
      <c r="I110" s="216"/>
      <c r="J110" s="216"/>
      <c r="K110" s="216"/>
      <c r="L110" s="27"/>
      <c r="M110" s="28"/>
      <c r="N110" s="28"/>
    </row>
    <row r="111" spans="1:13" ht="21.75" customHeight="1" hidden="1" thickBot="1">
      <c r="A111" s="147"/>
      <c r="B111" s="41"/>
      <c r="C111" s="41"/>
      <c r="D111" s="219">
        <v>0</v>
      </c>
      <c r="E111" s="219"/>
      <c r="F111" s="219">
        <v>0</v>
      </c>
      <c r="G111" s="219">
        <v>0</v>
      </c>
      <c r="H111" s="219">
        <v>0</v>
      </c>
      <c r="I111" s="219">
        <v>0</v>
      </c>
      <c r="J111" s="219">
        <v>0</v>
      </c>
      <c r="K111" s="219">
        <v>0</v>
      </c>
      <c r="L111" s="27"/>
      <c r="M111" s="28"/>
    </row>
    <row r="112" spans="1:11" ht="13.5" customHeight="1" hidden="1">
      <c r="A112" s="147"/>
      <c r="B112" s="41"/>
      <c r="C112" s="41"/>
      <c r="D112" s="220"/>
      <c r="E112" s="220"/>
      <c r="F112" s="220"/>
      <c r="G112" s="220"/>
      <c r="H112" s="220"/>
      <c r="I112" s="220"/>
      <c r="J112" s="220"/>
      <c r="K112" s="220"/>
    </row>
    <row r="113" spans="1:11" ht="16.5" customHeight="1">
      <c r="A113" s="242" t="s">
        <v>79</v>
      </c>
      <c r="B113" s="243">
        <v>5000</v>
      </c>
      <c r="C113" s="243">
        <v>630</v>
      </c>
      <c r="D113" s="191" t="s">
        <v>154</v>
      </c>
      <c r="E113" s="191">
        <v>570768</v>
      </c>
      <c r="F113" s="231">
        <v>1885</v>
      </c>
      <c r="G113" s="191" t="s">
        <v>154</v>
      </c>
      <c r="H113" s="191" t="s">
        <v>154</v>
      </c>
      <c r="I113" s="191" t="s">
        <v>154</v>
      </c>
      <c r="J113" s="191" t="s">
        <v>154</v>
      </c>
      <c r="K113" s="191" t="s">
        <v>154</v>
      </c>
    </row>
    <row r="114" spans="1:11" ht="16.5" customHeight="1">
      <c r="A114" s="145" t="s">
        <v>150</v>
      </c>
      <c r="B114" s="39">
        <v>9000</v>
      </c>
      <c r="C114" s="246">
        <v>640</v>
      </c>
      <c r="D114" s="213">
        <v>0</v>
      </c>
      <c r="E114" s="213">
        <v>0</v>
      </c>
      <c r="F114" s="213">
        <v>0</v>
      </c>
      <c r="G114" s="213">
        <v>0</v>
      </c>
      <c r="H114" s="213">
        <v>0</v>
      </c>
      <c r="I114" s="213">
        <v>0</v>
      </c>
      <c r="J114" s="213">
        <v>0</v>
      </c>
      <c r="K114" s="213">
        <v>0</v>
      </c>
    </row>
    <row r="115" spans="1:11" ht="14.25">
      <c r="A115" s="43"/>
      <c r="B115" s="126"/>
      <c r="C115" s="248"/>
      <c r="D115" s="37"/>
      <c r="E115" s="37"/>
      <c r="F115" s="37"/>
      <c r="G115" s="37"/>
      <c r="H115" s="37"/>
      <c r="I115" s="37"/>
      <c r="J115" s="37"/>
      <c r="K115" s="37"/>
    </row>
    <row r="116" ht="12.75" customHeight="1">
      <c r="A116" s="190" t="s">
        <v>168</v>
      </c>
    </row>
    <row r="117" ht="12.75" customHeight="1">
      <c r="A117" s="190"/>
    </row>
    <row r="118" ht="12.75" customHeight="1">
      <c r="A118" s="190"/>
    </row>
    <row r="119" spans="1:9" ht="15.75">
      <c r="A119" s="47" t="s">
        <v>183</v>
      </c>
      <c r="B119" s="108"/>
      <c r="C119" s="108"/>
      <c r="D119" s="49"/>
      <c r="E119" s="49"/>
      <c r="F119" s="49"/>
      <c r="G119" s="108"/>
      <c r="H119" s="108" t="s">
        <v>151</v>
      </c>
      <c r="I119" s="108"/>
    </row>
    <row r="120" spans="1:13" ht="15">
      <c r="A120" s="49"/>
      <c r="B120" s="321" t="s">
        <v>71</v>
      </c>
      <c r="C120" s="321"/>
      <c r="D120" s="49"/>
      <c r="E120" s="49"/>
      <c r="F120" s="49"/>
      <c r="G120" s="321" t="s">
        <v>173</v>
      </c>
      <c r="H120" s="321"/>
      <c r="I120" s="321"/>
      <c r="J120" s="322"/>
      <c r="K120" s="322"/>
      <c r="L120" s="322"/>
      <c r="M120" s="322"/>
    </row>
    <row r="121" spans="1:9" ht="15">
      <c r="A121" s="49"/>
      <c r="B121" s="49"/>
      <c r="C121" s="49"/>
      <c r="D121" s="49"/>
      <c r="E121" s="49"/>
      <c r="F121" s="49"/>
      <c r="G121" s="49"/>
      <c r="H121" s="49"/>
      <c r="I121" s="49"/>
    </row>
    <row r="122" spans="1:9" ht="15.75">
      <c r="A122" s="47" t="s">
        <v>177</v>
      </c>
      <c r="B122" s="108"/>
      <c r="C122" s="108"/>
      <c r="D122" s="49"/>
      <c r="E122" s="49"/>
      <c r="F122" s="49"/>
      <c r="G122" s="108"/>
      <c r="H122" s="108" t="s">
        <v>178</v>
      </c>
      <c r="I122" s="108"/>
    </row>
    <row r="123" spans="1:13" ht="15">
      <c r="A123" s="49"/>
      <c r="B123" s="321" t="s">
        <v>71</v>
      </c>
      <c r="C123" s="321"/>
      <c r="D123" s="49"/>
      <c r="E123" s="49"/>
      <c r="F123" s="49"/>
      <c r="G123" s="321" t="s">
        <v>174</v>
      </c>
      <c r="H123" s="321"/>
      <c r="I123" s="321"/>
      <c r="J123" s="322"/>
      <c r="K123" s="322"/>
      <c r="L123" s="322"/>
      <c r="M123" s="322"/>
    </row>
    <row r="125" ht="12.75">
      <c r="A125" t="s">
        <v>279</v>
      </c>
    </row>
    <row r="128" ht="12.75">
      <c r="A128" s="299" t="s">
        <v>259</v>
      </c>
    </row>
  </sheetData>
  <sheetProtection/>
  <mergeCells count="32">
    <mergeCell ref="K21:K22"/>
    <mergeCell ref="J21:J22"/>
    <mergeCell ref="H21:H22"/>
    <mergeCell ref="A17:D17"/>
    <mergeCell ref="F17:I17"/>
    <mergeCell ref="A21:A22"/>
    <mergeCell ref="I1:K1"/>
    <mergeCell ref="L21:L22"/>
    <mergeCell ref="E21:E22"/>
    <mergeCell ref="L1:M1"/>
    <mergeCell ref="I2:L4"/>
    <mergeCell ref="B120:C120"/>
    <mergeCell ref="B21:B22"/>
    <mergeCell ref="F21:F22"/>
    <mergeCell ref="A5:K5"/>
    <mergeCell ref="A12:I12"/>
    <mergeCell ref="A10:I10"/>
    <mergeCell ref="C21:C22"/>
    <mergeCell ref="G123:I123"/>
    <mergeCell ref="A6:K6"/>
    <mergeCell ref="G21:G22"/>
    <mergeCell ref="J120:M120"/>
    <mergeCell ref="B7:H7"/>
    <mergeCell ref="A15:I15"/>
    <mergeCell ref="B123:C123"/>
    <mergeCell ref="J123:M123"/>
    <mergeCell ref="A16:I16"/>
    <mergeCell ref="A14:I14"/>
    <mergeCell ref="D21:D22"/>
    <mergeCell ref="G120:I120"/>
    <mergeCell ref="A11:I11"/>
    <mergeCell ref="I21:I22"/>
  </mergeCells>
  <printOptions horizontalCentered="1"/>
  <pageMargins left="0.5905511811023623" right="0.1968503937007874" top="0.7086614173228347" bottom="0.1968503937007874" header="0.4330708661417323" footer="0.15748031496062992"/>
  <pageSetup fitToHeight="7" horizontalDpi="300" verticalDpi="300" orientation="landscape" paperSize="9" scale="59" r:id="rId1"/>
  <rowBreaks count="2" manualBreakCount="2">
    <brk id="52" max="11" man="1"/>
    <brk id="93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G128"/>
  <sheetViews>
    <sheetView view="pageBreakPreview" zoomScaleSheetLayoutView="100" zoomScalePageLayoutView="0" workbookViewId="0" topLeftCell="A1">
      <selection activeCell="F53" sqref="F53"/>
    </sheetView>
  </sheetViews>
  <sheetFormatPr defaultColWidth="9.00390625" defaultRowHeight="12.75"/>
  <cols>
    <col min="1" max="1" width="55.25390625" style="0" customWidth="1"/>
    <col min="2" max="2" width="15.25390625" style="0" customWidth="1"/>
    <col min="3" max="3" width="8.125" style="0" customWidth="1"/>
    <col min="4" max="4" width="17.125" style="0" customWidth="1"/>
    <col min="5" max="5" width="13.375" style="0" hidden="1" customWidth="1"/>
    <col min="6" max="6" width="16.625" style="0" customWidth="1"/>
    <col min="7" max="7" width="13.75390625" style="0" customWidth="1"/>
    <col min="8" max="9" width="16.375" style="0" customWidth="1"/>
    <col min="10" max="10" width="16.125" style="0" customWidth="1"/>
    <col min="11" max="11" width="16.25390625" style="0" customWidth="1"/>
    <col min="12" max="12" width="13.753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2" t="s">
        <v>170</v>
      </c>
      <c r="J1" s="312"/>
      <c r="K1" s="312"/>
      <c r="L1" s="309"/>
      <c r="M1" s="309"/>
    </row>
    <row r="2" spans="8:15" ht="12.75" customHeight="1">
      <c r="H2" s="8"/>
      <c r="I2" s="310" t="s">
        <v>255</v>
      </c>
      <c r="J2" s="310"/>
      <c r="K2" s="310"/>
      <c r="L2" s="310"/>
      <c r="M2" s="8"/>
      <c r="N2" s="3"/>
      <c r="O2" s="3"/>
    </row>
    <row r="3" spans="7:15" ht="12.75">
      <c r="G3" s="8"/>
      <c r="H3" s="8"/>
      <c r="I3" s="310"/>
      <c r="J3" s="310"/>
      <c r="K3" s="310"/>
      <c r="L3" s="310"/>
      <c r="M3" s="8"/>
      <c r="N3" s="3"/>
      <c r="O3" s="3"/>
    </row>
    <row r="4" spans="7:13" ht="27" customHeight="1">
      <c r="G4" s="8"/>
      <c r="H4" s="8"/>
      <c r="I4" s="310"/>
      <c r="J4" s="310"/>
      <c r="K4" s="310"/>
      <c r="L4" s="310"/>
      <c r="M4" s="8"/>
    </row>
    <row r="5" spans="1:13" ht="14.25" customHeight="1">
      <c r="A5" s="311" t="s">
        <v>0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M5" s="8"/>
    </row>
    <row r="6" spans="1:11" ht="15.75">
      <c r="A6" s="316" t="s">
        <v>171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</row>
    <row r="7" spans="2:11" ht="15.75">
      <c r="B7" s="315" t="s">
        <v>277</v>
      </c>
      <c r="C7" s="315"/>
      <c r="D7" s="315"/>
      <c r="E7" s="315"/>
      <c r="F7" s="315"/>
      <c r="G7" s="315"/>
      <c r="H7" s="315"/>
      <c r="K7" s="9"/>
    </row>
    <row r="8" spans="9:11" ht="12.75">
      <c r="I8" s="158"/>
      <c r="J8" s="5"/>
      <c r="K8" s="9"/>
    </row>
    <row r="9" spans="9:11" ht="12.75">
      <c r="I9" s="158"/>
      <c r="K9" s="9" t="s">
        <v>5</v>
      </c>
    </row>
    <row r="10" spans="1:11" ht="12.75">
      <c r="A10" s="302" t="s">
        <v>176</v>
      </c>
      <c r="B10" s="302"/>
      <c r="C10" s="302"/>
      <c r="D10" s="302"/>
      <c r="E10" s="302"/>
      <c r="F10" s="302"/>
      <c r="G10" s="302"/>
      <c r="H10" s="302"/>
      <c r="I10" s="302"/>
      <c r="J10" t="s">
        <v>2</v>
      </c>
      <c r="K10" s="106" t="s">
        <v>116</v>
      </c>
    </row>
    <row r="11" spans="1:11" ht="12.75">
      <c r="A11" s="302" t="s">
        <v>162</v>
      </c>
      <c r="B11" s="302"/>
      <c r="C11" s="302"/>
      <c r="D11" s="302"/>
      <c r="E11" s="302"/>
      <c r="F11" s="302"/>
      <c r="G11" s="302"/>
      <c r="H11" s="302"/>
      <c r="I11" s="302"/>
      <c r="J11" t="s">
        <v>3</v>
      </c>
      <c r="K11" s="107">
        <v>3510136600</v>
      </c>
    </row>
    <row r="12" spans="1:11" ht="12.75" customHeight="1" hidden="1">
      <c r="A12" s="318" t="s">
        <v>117</v>
      </c>
      <c r="B12" s="318"/>
      <c r="C12" s="318"/>
      <c r="D12" s="318"/>
      <c r="E12" s="318"/>
      <c r="F12" s="318"/>
      <c r="G12" s="318"/>
      <c r="H12" s="318"/>
      <c r="I12" s="318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02" t="s">
        <v>160</v>
      </c>
      <c r="B14" s="302"/>
      <c r="C14" s="302"/>
      <c r="D14" s="302"/>
      <c r="E14" s="302"/>
      <c r="F14" s="302"/>
      <c r="G14" s="302"/>
      <c r="H14" s="302"/>
      <c r="I14" s="302"/>
      <c r="K14" s="5"/>
    </row>
    <row r="15" spans="1:33" ht="12.75">
      <c r="A15" s="302" t="s">
        <v>114</v>
      </c>
      <c r="B15" s="302"/>
      <c r="C15" s="302"/>
      <c r="D15" s="302"/>
      <c r="E15" s="302"/>
      <c r="F15" s="302"/>
      <c r="G15" s="302"/>
      <c r="H15" s="302"/>
      <c r="I15" s="302"/>
      <c r="K15" s="5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</row>
    <row r="16" spans="1:9" ht="12.75">
      <c r="A16" s="302" t="s">
        <v>211</v>
      </c>
      <c r="B16" s="302"/>
      <c r="C16" s="302"/>
      <c r="D16" s="302"/>
      <c r="E16" s="302"/>
      <c r="F16" s="302"/>
      <c r="G16" s="302"/>
      <c r="H16" s="302"/>
      <c r="I16" s="302"/>
    </row>
    <row r="17" spans="1:13" ht="43.5" customHeight="1">
      <c r="A17" s="305" t="s">
        <v>256</v>
      </c>
      <c r="B17" s="305"/>
      <c r="C17" s="305"/>
      <c r="D17" s="305"/>
      <c r="E17" s="300"/>
      <c r="F17" s="326" t="s">
        <v>274</v>
      </c>
      <c r="G17" s="326"/>
      <c r="H17" s="326"/>
      <c r="I17" s="326"/>
      <c r="J17" s="326"/>
      <c r="K17" s="301"/>
      <c r="M17" s="5"/>
    </row>
    <row r="18" spans="1:13" ht="12.75">
      <c r="A18" s="6" t="s">
        <v>278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06" t="s">
        <v>6</v>
      </c>
      <c r="B21" s="303" t="s">
        <v>163</v>
      </c>
      <c r="C21" s="303" t="s">
        <v>8</v>
      </c>
      <c r="D21" s="303" t="s">
        <v>164</v>
      </c>
      <c r="E21" s="303" t="s">
        <v>10</v>
      </c>
      <c r="F21" s="303" t="s">
        <v>169</v>
      </c>
      <c r="G21" s="303" t="s">
        <v>165</v>
      </c>
      <c r="H21" s="303" t="s">
        <v>166</v>
      </c>
      <c r="I21" s="303" t="s">
        <v>179</v>
      </c>
      <c r="J21" s="303" t="s">
        <v>180</v>
      </c>
      <c r="K21" s="313" t="s">
        <v>167</v>
      </c>
      <c r="L21" s="319" t="s">
        <v>134</v>
      </c>
    </row>
    <row r="22" spans="1:12" ht="62.25" customHeight="1" thickBot="1">
      <c r="A22" s="307"/>
      <c r="B22" s="304"/>
      <c r="C22" s="304"/>
      <c r="D22" s="304"/>
      <c r="E22" s="304"/>
      <c r="F22" s="304"/>
      <c r="G22" s="304"/>
      <c r="H22" s="304"/>
      <c r="I22" s="304"/>
      <c r="J22" s="304"/>
      <c r="K22" s="314"/>
      <c r="L22" s="320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D25+D65+D94+D103</f>
        <v>90500</v>
      </c>
      <c r="E24" s="191">
        <f aca="true" t="shared" si="0" ref="E24:K24">E25+E65+E94+E103</f>
        <v>0</v>
      </c>
      <c r="F24" s="191">
        <f>F27+F30+F33+F34+F44+F52+F60+F113</f>
        <v>0</v>
      </c>
      <c r="G24" s="191">
        <f t="shared" si="0"/>
        <v>0</v>
      </c>
      <c r="H24" s="191">
        <f t="shared" si="0"/>
        <v>0</v>
      </c>
      <c r="I24" s="191">
        <f t="shared" si="0"/>
        <v>0</v>
      </c>
      <c r="J24" s="191">
        <f t="shared" si="0"/>
        <v>0</v>
      </c>
      <c r="K24" s="191">
        <f t="shared" si="0"/>
        <v>0</v>
      </c>
      <c r="L24" s="113">
        <f>L25+L59</f>
        <v>0</v>
      </c>
      <c r="M24" s="5"/>
      <c r="N24" s="5"/>
    </row>
    <row r="25" spans="1:14" ht="29.25" customHeight="1">
      <c r="A25" s="247" t="s">
        <v>206</v>
      </c>
      <c r="B25" s="46">
        <v>2000</v>
      </c>
      <c r="C25" s="166" t="s">
        <v>81</v>
      </c>
      <c r="D25" s="191">
        <f>D26+D31+D53+D56+D60+D64</f>
        <v>90500</v>
      </c>
      <c r="E25" s="191">
        <f aca="true" t="shared" si="1" ref="E25:K25">E26+E31+E53+E56+E60+E64</f>
        <v>0</v>
      </c>
      <c r="F25" s="191">
        <v>0</v>
      </c>
      <c r="G25" s="191">
        <f t="shared" si="1"/>
        <v>0</v>
      </c>
      <c r="H25" s="191">
        <f t="shared" si="1"/>
        <v>0</v>
      </c>
      <c r="I25" s="191">
        <f t="shared" si="1"/>
        <v>0</v>
      </c>
      <c r="J25" s="191">
        <f t="shared" si="1"/>
        <v>0</v>
      </c>
      <c r="K25" s="191">
        <f t="shared" si="1"/>
        <v>0</v>
      </c>
      <c r="L25" s="113">
        <f>L26+L51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0</v>
      </c>
      <c r="E26" s="191">
        <f aca="true" t="shared" si="2" ref="E26:K26">E27+E30</f>
        <v>0</v>
      </c>
      <c r="F26" s="191">
        <v>0</v>
      </c>
      <c r="G26" s="191">
        <f t="shared" si="2"/>
        <v>0</v>
      </c>
      <c r="H26" s="191">
        <f t="shared" si="2"/>
        <v>0</v>
      </c>
      <c r="I26" s="191">
        <f t="shared" si="2"/>
        <v>0</v>
      </c>
      <c r="J26" s="191">
        <f t="shared" si="2"/>
        <v>0</v>
      </c>
      <c r="K26" s="191">
        <f t="shared" si="2"/>
        <v>0</v>
      </c>
      <c r="L26" s="125">
        <f>SUM(L27,L30,L31,L41,L42,L43,L50)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0</v>
      </c>
      <c r="E27" s="192">
        <f aca="true" t="shared" si="3" ref="E27:K27">E28+E29</f>
        <v>0</v>
      </c>
      <c r="F27" s="192">
        <f t="shared" si="3"/>
        <v>0</v>
      </c>
      <c r="G27" s="192">
        <f t="shared" si="3"/>
        <v>0</v>
      </c>
      <c r="H27" s="192">
        <f t="shared" si="3"/>
        <v>0</v>
      </c>
      <c r="I27" s="192">
        <f t="shared" si="3"/>
        <v>0</v>
      </c>
      <c r="J27" s="192">
        <f t="shared" si="3"/>
        <v>0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0</v>
      </c>
      <c r="E28" s="194"/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0</v>
      </c>
      <c r="E30" s="196"/>
      <c r="F30" s="196"/>
      <c r="G30" s="196">
        <v>0</v>
      </c>
      <c r="H30" s="196"/>
      <c r="I30" s="196"/>
      <c r="J30" s="196"/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D32+D33+D34+D35+D42+D43+D44+D50</f>
        <v>90500</v>
      </c>
      <c r="E31" s="191">
        <f aca="true" t="shared" si="4" ref="E31:K31">E32+E33+E34+E35+E42+E43+E44+E50</f>
        <v>0</v>
      </c>
      <c r="F31" s="191">
        <v>0</v>
      </c>
      <c r="G31" s="191">
        <f t="shared" si="4"/>
        <v>0</v>
      </c>
      <c r="H31" s="191">
        <f t="shared" si="4"/>
        <v>0</v>
      </c>
      <c r="I31" s="191">
        <f t="shared" si="4"/>
        <v>0</v>
      </c>
      <c r="J31" s="191">
        <f t="shared" si="4"/>
        <v>0</v>
      </c>
      <c r="K31" s="191">
        <f t="shared" si="4"/>
        <v>0</v>
      </c>
      <c r="L31" s="115">
        <f>SUM(L32:L36,L37:L37)</f>
        <v>0</v>
      </c>
      <c r="M31" s="13"/>
      <c r="N31" s="13"/>
    </row>
    <row r="32" spans="1:14" ht="15.75" customHeight="1">
      <c r="A32" s="239" t="s">
        <v>21</v>
      </c>
      <c r="B32" s="167">
        <v>2210</v>
      </c>
      <c r="C32" s="168" t="s">
        <v>88</v>
      </c>
      <c r="D32" s="196">
        <v>0</v>
      </c>
      <c r="E32" s="196"/>
      <c r="F32" s="196">
        <v>0</v>
      </c>
      <c r="G32" s="196">
        <v>0</v>
      </c>
      <c r="H32" s="196">
        <v>0</v>
      </c>
      <c r="I32" s="196">
        <v>0</v>
      </c>
      <c r="J32" s="196">
        <v>0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f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f>H34-I34</f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0</v>
      </c>
      <c r="E35" s="196"/>
      <c r="F35" s="196">
        <v>0</v>
      </c>
      <c r="G35" s="196">
        <v>0</v>
      </c>
      <c r="H35" s="196">
        <v>0</v>
      </c>
      <c r="I35" s="196">
        <v>0</v>
      </c>
      <c r="J35" s="196">
        <v>0</v>
      </c>
      <c r="K35" s="196">
        <f>H35-I35</f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f>H36-I36</f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>
        <v>0</v>
      </c>
      <c r="J38" s="196">
        <v>0</v>
      </c>
      <c r="K38" s="196"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v>0</v>
      </c>
      <c r="E39" s="196"/>
      <c r="F39" s="196">
        <v>0</v>
      </c>
      <c r="G39" s="196">
        <v>0</v>
      </c>
      <c r="H39" s="196">
        <v>0</v>
      </c>
      <c r="I39" s="196">
        <v>0</v>
      </c>
      <c r="J39" s="196">
        <v>0</v>
      </c>
      <c r="K39" s="196">
        <v>0</v>
      </c>
      <c r="L39" s="116">
        <v>0</v>
      </c>
      <c r="M39" s="5"/>
      <c r="N39" s="5"/>
    </row>
    <row r="40" spans="1:14" ht="13.5" customHeight="1" hidden="1">
      <c r="A40" s="101" t="s">
        <v>28</v>
      </c>
      <c r="B40" s="39">
        <v>1139</v>
      </c>
      <c r="C40" s="39"/>
      <c r="D40" s="196">
        <v>0</v>
      </c>
      <c r="E40" s="196"/>
      <c r="F40" s="196">
        <v>0</v>
      </c>
      <c r="G40" s="196">
        <v>0</v>
      </c>
      <c r="H40" s="196">
        <v>0</v>
      </c>
      <c r="I40" s="196">
        <v>0</v>
      </c>
      <c r="J40" s="196">
        <v>0</v>
      </c>
      <c r="K40" s="196">
        <v>0</v>
      </c>
      <c r="L40" s="111">
        <v>0</v>
      </c>
      <c r="M40" s="5"/>
      <c r="N40" s="5"/>
    </row>
    <row r="41" spans="1:14" s="14" customFormat="1" ht="15" hidden="1">
      <c r="A41" s="88">
        <v>1</v>
      </c>
      <c r="B41" s="89">
        <v>2</v>
      </c>
      <c r="C41" s="89"/>
      <c r="D41" s="196">
        <v>0</v>
      </c>
      <c r="E41" s="196"/>
      <c r="F41" s="196">
        <v>0</v>
      </c>
      <c r="G41" s="196">
        <v>0</v>
      </c>
      <c r="H41" s="196">
        <v>0</v>
      </c>
      <c r="I41" s="196">
        <v>0</v>
      </c>
      <c r="J41" s="196">
        <v>0</v>
      </c>
      <c r="K41" s="196">
        <v>0</v>
      </c>
      <c r="L41" s="117">
        <v>0</v>
      </c>
      <c r="M41" s="13"/>
      <c r="N41" s="13"/>
    </row>
    <row r="42" spans="1:14" s="14" customFormat="1" ht="15.75" customHeight="1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v>0</v>
      </c>
      <c r="L42" s="116">
        <v>0</v>
      </c>
      <c r="M42" s="13"/>
      <c r="N42" s="13"/>
    </row>
    <row r="43" spans="1:14" s="14" customFormat="1" ht="14.25" customHeight="1">
      <c r="A43" s="103" t="s">
        <v>190</v>
      </c>
      <c r="B43" s="41">
        <v>2260</v>
      </c>
      <c r="C43" s="41">
        <v>140</v>
      </c>
      <c r="D43" s="192">
        <f aca="true" t="shared" si="5" ref="D43:L43">SUM(D44:D49)</f>
        <v>0</v>
      </c>
      <c r="E43" s="192">
        <f t="shared" si="5"/>
        <v>0</v>
      </c>
      <c r="F43" s="192">
        <f t="shared" si="5"/>
        <v>0</v>
      </c>
      <c r="G43" s="192">
        <f t="shared" si="5"/>
        <v>0</v>
      </c>
      <c r="H43" s="192">
        <f t="shared" si="5"/>
        <v>0</v>
      </c>
      <c r="I43" s="192">
        <f t="shared" si="5"/>
        <v>0</v>
      </c>
      <c r="J43" s="192">
        <f t="shared" si="5"/>
        <v>0</v>
      </c>
      <c r="K43" s="192">
        <f t="shared" si="5"/>
        <v>0</v>
      </c>
      <c r="L43" s="115">
        <f t="shared" si="5"/>
        <v>0</v>
      </c>
      <c r="M43" s="13"/>
      <c r="N43" s="13"/>
    </row>
    <row r="44" spans="1:14" ht="16.5" customHeight="1">
      <c r="A44" s="102" t="s">
        <v>30</v>
      </c>
      <c r="B44" s="167">
        <v>2270</v>
      </c>
      <c r="C44" s="167">
        <v>150</v>
      </c>
      <c r="D44" s="196">
        <f>D45+D46+D47+D48+D49</f>
        <v>0</v>
      </c>
      <c r="E44" s="196">
        <f aca="true" t="shared" si="6" ref="E44:K44">E45+E46+E47+E48+E49</f>
        <v>0</v>
      </c>
      <c r="F44" s="196">
        <f t="shared" si="6"/>
        <v>0</v>
      </c>
      <c r="G44" s="196">
        <f t="shared" si="6"/>
        <v>0</v>
      </c>
      <c r="H44" s="196">
        <f t="shared" si="6"/>
        <v>0</v>
      </c>
      <c r="I44" s="196">
        <f t="shared" si="6"/>
        <v>0</v>
      </c>
      <c r="J44" s="196">
        <f t="shared" si="6"/>
        <v>0</v>
      </c>
      <c r="K44" s="196">
        <f t="shared" si="6"/>
        <v>0</v>
      </c>
      <c r="L44" s="116">
        <v>0</v>
      </c>
      <c r="M44" s="5"/>
      <c r="N44" s="5"/>
    </row>
    <row r="45" spans="1:14" ht="18" customHeight="1">
      <c r="A45" s="101" t="s">
        <v>31</v>
      </c>
      <c r="B45" s="39">
        <v>2271</v>
      </c>
      <c r="C45" s="39">
        <v>160</v>
      </c>
      <c r="D45" s="200">
        <v>0</v>
      </c>
      <c r="E45" s="200"/>
      <c r="F45" s="200">
        <v>0</v>
      </c>
      <c r="G45" s="200">
        <v>0</v>
      </c>
      <c r="H45" s="200">
        <v>0</v>
      </c>
      <c r="I45" s="200">
        <v>0</v>
      </c>
      <c r="J45" s="200">
        <v>0</v>
      </c>
      <c r="K45" s="200">
        <v>0</v>
      </c>
      <c r="L45" s="116">
        <v>0</v>
      </c>
      <c r="M45" s="5"/>
      <c r="N45" s="5"/>
    </row>
    <row r="46" spans="1:14" ht="15.75" customHeight="1">
      <c r="A46" s="101" t="s">
        <v>32</v>
      </c>
      <c r="B46" s="39">
        <v>2272</v>
      </c>
      <c r="C46" s="39">
        <v>170</v>
      </c>
      <c r="D46" s="200">
        <v>0</v>
      </c>
      <c r="E46" s="200"/>
      <c r="F46" s="200">
        <v>0</v>
      </c>
      <c r="G46" s="200">
        <v>0</v>
      </c>
      <c r="H46" s="200">
        <v>0</v>
      </c>
      <c r="I46" s="200">
        <v>0</v>
      </c>
      <c r="J46" s="200">
        <v>0</v>
      </c>
      <c r="K46" s="200">
        <v>0</v>
      </c>
      <c r="L46" s="116">
        <v>0</v>
      </c>
      <c r="M46" s="5"/>
      <c r="N46" s="5"/>
    </row>
    <row r="47" spans="1:14" ht="17.25" customHeight="1">
      <c r="A47" s="101" t="s">
        <v>33</v>
      </c>
      <c r="B47" s="39">
        <v>2273</v>
      </c>
      <c r="C47" s="39">
        <v>180</v>
      </c>
      <c r="D47" s="200">
        <v>0</v>
      </c>
      <c r="E47" s="200"/>
      <c r="F47" s="200">
        <v>0</v>
      </c>
      <c r="G47" s="200">
        <v>0</v>
      </c>
      <c r="H47" s="200">
        <v>0</v>
      </c>
      <c r="I47" s="200">
        <v>0</v>
      </c>
      <c r="J47" s="200">
        <v>0</v>
      </c>
      <c r="K47" s="200">
        <v>0</v>
      </c>
      <c r="L47" s="116">
        <v>0</v>
      </c>
      <c r="M47" s="5"/>
      <c r="N47" s="5"/>
    </row>
    <row r="48" spans="1:14" ht="18" customHeight="1">
      <c r="A48" s="101" t="s">
        <v>40</v>
      </c>
      <c r="B48" s="39">
        <v>2274</v>
      </c>
      <c r="C48" s="39">
        <v>190</v>
      </c>
      <c r="D48" s="200">
        <v>0</v>
      </c>
      <c r="E48" s="200"/>
      <c r="F48" s="200">
        <v>0</v>
      </c>
      <c r="G48" s="200">
        <v>0</v>
      </c>
      <c r="H48" s="200">
        <v>0</v>
      </c>
      <c r="I48" s="200">
        <v>0</v>
      </c>
      <c r="J48" s="200">
        <v>0</v>
      </c>
      <c r="K48" s="200">
        <v>0</v>
      </c>
      <c r="L48" s="116">
        <v>0</v>
      </c>
      <c r="M48" s="5"/>
      <c r="N48" s="5"/>
    </row>
    <row r="49" spans="1:14" ht="18.75" customHeight="1">
      <c r="A49" s="101" t="s">
        <v>35</v>
      </c>
      <c r="B49" s="39">
        <v>2275</v>
      </c>
      <c r="C49" s="39">
        <v>200</v>
      </c>
      <c r="D49" s="200">
        <v>0</v>
      </c>
      <c r="E49" s="200"/>
      <c r="F49" s="200">
        <v>0</v>
      </c>
      <c r="G49" s="200">
        <v>0</v>
      </c>
      <c r="H49" s="200">
        <v>0</v>
      </c>
      <c r="I49" s="200">
        <v>0</v>
      </c>
      <c r="J49" s="200">
        <v>0</v>
      </c>
      <c r="K49" s="200">
        <v>0</v>
      </c>
      <c r="L49" s="116">
        <v>0</v>
      </c>
      <c r="M49" s="5"/>
      <c r="N49" s="5"/>
    </row>
    <row r="50" spans="1:14" s="14" customFormat="1" ht="26.25" customHeight="1">
      <c r="A50" s="103" t="s">
        <v>191</v>
      </c>
      <c r="B50" s="167">
        <v>2280</v>
      </c>
      <c r="C50" s="167">
        <v>210</v>
      </c>
      <c r="D50" s="196">
        <f>D51+D52</f>
        <v>90500</v>
      </c>
      <c r="E50" s="196">
        <f aca="true" t="shared" si="7" ref="E50:K50">E51+E52</f>
        <v>0</v>
      </c>
      <c r="F50" s="196">
        <v>0</v>
      </c>
      <c r="G50" s="196">
        <f t="shared" si="7"/>
        <v>0</v>
      </c>
      <c r="H50" s="196">
        <f t="shared" si="7"/>
        <v>0</v>
      </c>
      <c r="I50" s="196">
        <f t="shared" si="7"/>
        <v>0</v>
      </c>
      <c r="J50" s="196">
        <f t="shared" si="7"/>
        <v>0</v>
      </c>
      <c r="K50" s="196">
        <f t="shared" si="7"/>
        <v>0</v>
      </c>
      <c r="L50" s="117">
        <v>0</v>
      </c>
      <c r="M50" s="13"/>
      <c r="N50" s="13"/>
    </row>
    <row r="51" spans="1:14" s="37" customFormat="1" ht="28.5">
      <c r="A51" s="104" t="s">
        <v>98</v>
      </c>
      <c r="B51" s="39">
        <v>2281</v>
      </c>
      <c r="C51" s="39">
        <v>220</v>
      </c>
      <c r="D51" s="200">
        <v>0</v>
      </c>
      <c r="E51" s="200"/>
      <c r="F51" s="200">
        <v>0</v>
      </c>
      <c r="G51" s="200">
        <v>0</v>
      </c>
      <c r="H51" s="200">
        <v>0</v>
      </c>
      <c r="I51" s="200">
        <v>0</v>
      </c>
      <c r="J51" s="200">
        <v>0</v>
      </c>
      <c r="K51" s="200">
        <v>0</v>
      </c>
      <c r="L51" s="116">
        <f>L54</f>
        <v>0</v>
      </c>
      <c r="M51" s="36"/>
      <c r="N51" s="36"/>
    </row>
    <row r="52" spans="1:14" s="37" customFormat="1" ht="32.25" customHeight="1">
      <c r="A52" s="104" t="s">
        <v>172</v>
      </c>
      <c r="B52" s="39">
        <v>2282</v>
      </c>
      <c r="C52" s="39">
        <v>230</v>
      </c>
      <c r="D52" s="200">
        <v>90500</v>
      </c>
      <c r="E52" s="200"/>
      <c r="F52" s="200">
        <v>0</v>
      </c>
      <c r="G52" s="200">
        <v>0</v>
      </c>
      <c r="H52" s="200"/>
      <c r="I52" s="200"/>
      <c r="J52" s="200"/>
      <c r="K52" s="200">
        <f>H52-I52</f>
        <v>0</v>
      </c>
      <c r="L52" s="116">
        <v>0</v>
      </c>
      <c r="M52" s="36"/>
      <c r="N52" s="36"/>
    </row>
    <row r="53" spans="1:14" ht="16.5" customHeight="1">
      <c r="A53" s="175" t="s">
        <v>192</v>
      </c>
      <c r="B53" s="165">
        <v>2400</v>
      </c>
      <c r="C53" s="165">
        <v>240</v>
      </c>
      <c r="D53" s="201">
        <f>D54+D55</f>
        <v>0</v>
      </c>
      <c r="E53" s="201">
        <f aca="true" t="shared" si="8" ref="E53:K53">E54+E55</f>
        <v>0</v>
      </c>
      <c r="F53" s="201">
        <f t="shared" si="8"/>
        <v>0</v>
      </c>
      <c r="G53" s="201">
        <f t="shared" si="8"/>
        <v>0</v>
      </c>
      <c r="H53" s="201">
        <f t="shared" si="8"/>
        <v>0</v>
      </c>
      <c r="I53" s="201">
        <f t="shared" si="8"/>
        <v>0</v>
      </c>
      <c r="J53" s="201">
        <f t="shared" si="8"/>
        <v>0</v>
      </c>
      <c r="K53" s="201">
        <f t="shared" si="8"/>
        <v>0</v>
      </c>
      <c r="L53" s="116">
        <v>0</v>
      </c>
      <c r="M53" s="5"/>
      <c r="N53" s="5"/>
    </row>
    <row r="54" spans="1:14" s="14" customFormat="1" ht="15" customHeight="1">
      <c r="A54" s="176" t="s">
        <v>193</v>
      </c>
      <c r="B54" s="167">
        <v>2410</v>
      </c>
      <c r="C54" s="167">
        <v>250</v>
      </c>
      <c r="D54" s="196">
        <f aca="true" t="shared" si="9" ref="D54:K54">D57</f>
        <v>0</v>
      </c>
      <c r="E54" s="196">
        <f t="shared" si="9"/>
        <v>0</v>
      </c>
      <c r="F54" s="196">
        <v>0</v>
      </c>
      <c r="G54" s="196">
        <f t="shared" si="9"/>
        <v>0</v>
      </c>
      <c r="H54" s="196">
        <f t="shared" si="9"/>
        <v>0</v>
      </c>
      <c r="I54" s="196">
        <f t="shared" si="9"/>
        <v>0</v>
      </c>
      <c r="J54" s="196">
        <f t="shared" si="9"/>
        <v>0</v>
      </c>
      <c r="K54" s="196">
        <f t="shared" si="9"/>
        <v>0</v>
      </c>
      <c r="L54" s="115">
        <f>SUM(L55:L57)</f>
        <v>0</v>
      </c>
      <c r="M54" s="13"/>
      <c r="N54" s="13"/>
    </row>
    <row r="55" spans="1:14" s="14" customFormat="1" ht="15">
      <c r="A55" s="176" t="s">
        <v>194</v>
      </c>
      <c r="B55" s="167">
        <v>2420</v>
      </c>
      <c r="C55" s="167">
        <v>260</v>
      </c>
      <c r="D55" s="196">
        <v>0</v>
      </c>
      <c r="E55" s="196"/>
      <c r="F55" s="196">
        <v>0</v>
      </c>
      <c r="G55" s="196">
        <v>0</v>
      </c>
      <c r="H55" s="196">
        <v>0</v>
      </c>
      <c r="I55" s="196">
        <v>0</v>
      </c>
      <c r="J55" s="196">
        <v>0</v>
      </c>
      <c r="K55" s="196">
        <v>0</v>
      </c>
      <c r="L55" s="116">
        <v>0</v>
      </c>
      <c r="M55" s="13"/>
      <c r="N55" s="13"/>
    </row>
    <row r="56" spans="1:14" s="14" customFormat="1" ht="15.75">
      <c r="A56" s="175" t="s">
        <v>195</v>
      </c>
      <c r="B56" s="165">
        <v>2600</v>
      </c>
      <c r="C56" s="165">
        <v>270</v>
      </c>
      <c r="D56" s="201">
        <f>D57+D58+D59</f>
        <v>0</v>
      </c>
      <c r="E56" s="201">
        <f aca="true" t="shared" si="10" ref="E56:K56">E57+E58+E59</f>
        <v>0</v>
      </c>
      <c r="F56" s="201">
        <f t="shared" si="10"/>
        <v>0</v>
      </c>
      <c r="G56" s="201">
        <f t="shared" si="10"/>
        <v>0</v>
      </c>
      <c r="H56" s="201">
        <f t="shared" si="10"/>
        <v>0</v>
      </c>
      <c r="I56" s="201">
        <f t="shared" si="10"/>
        <v>0</v>
      </c>
      <c r="J56" s="201">
        <f t="shared" si="10"/>
        <v>0</v>
      </c>
      <c r="K56" s="201">
        <f t="shared" si="10"/>
        <v>0</v>
      </c>
      <c r="L56" s="116">
        <v>0</v>
      </c>
      <c r="M56" s="13"/>
      <c r="N56" s="13"/>
    </row>
    <row r="57" spans="1:14" s="14" customFormat="1" ht="30" customHeight="1">
      <c r="A57" s="176" t="s">
        <v>207</v>
      </c>
      <c r="B57" s="167">
        <v>2610</v>
      </c>
      <c r="C57" s="167">
        <v>280</v>
      </c>
      <c r="D57" s="192">
        <f aca="true" t="shared" si="11" ref="D57:L57">SUM(D58:D60)</f>
        <v>0</v>
      </c>
      <c r="E57" s="192">
        <f t="shared" si="11"/>
        <v>0</v>
      </c>
      <c r="F57" s="192">
        <v>0</v>
      </c>
      <c r="G57" s="192">
        <f t="shared" si="11"/>
        <v>0</v>
      </c>
      <c r="H57" s="192">
        <f t="shared" si="11"/>
        <v>0</v>
      </c>
      <c r="I57" s="192">
        <f t="shared" si="11"/>
        <v>0</v>
      </c>
      <c r="J57" s="192">
        <f t="shared" si="11"/>
        <v>0</v>
      </c>
      <c r="K57" s="192">
        <f t="shared" si="11"/>
        <v>0</v>
      </c>
      <c r="L57" s="115">
        <f t="shared" si="11"/>
        <v>0</v>
      </c>
      <c r="M57" s="13"/>
      <c r="N57" s="13"/>
    </row>
    <row r="58" spans="1:14" ht="30" customHeight="1">
      <c r="A58" s="176" t="s">
        <v>55</v>
      </c>
      <c r="B58" s="167">
        <v>2620</v>
      </c>
      <c r="C58" s="167">
        <v>290</v>
      </c>
      <c r="D58" s="194">
        <v>0</v>
      </c>
      <c r="E58" s="194"/>
      <c r="F58" s="194">
        <v>0</v>
      </c>
      <c r="G58" s="194">
        <v>0</v>
      </c>
      <c r="H58" s="194">
        <v>0</v>
      </c>
      <c r="I58" s="194">
        <v>0</v>
      </c>
      <c r="J58" s="194">
        <v>0</v>
      </c>
      <c r="K58" s="194">
        <v>0</v>
      </c>
      <c r="L58" s="116">
        <v>0</v>
      </c>
      <c r="M58" s="5"/>
      <c r="N58" s="5"/>
    </row>
    <row r="59" spans="1:14" ht="30.75" customHeight="1">
      <c r="A59" s="176" t="s">
        <v>196</v>
      </c>
      <c r="B59" s="167">
        <v>2630</v>
      </c>
      <c r="C59" s="167">
        <v>300</v>
      </c>
      <c r="D59" s="194">
        <v>0</v>
      </c>
      <c r="E59" s="194"/>
      <c r="F59" s="194">
        <v>0</v>
      </c>
      <c r="G59" s="194">
        <v>0</v>
      </c>
      <c r="H59" s="194">
        <v>0</v>
      </c>
      <c r="I59" s="194">
        <v>0</v>
      </c>
      <c r="J59" s="194">
        <v>0</v>
      </c>
      <c r="K59" s="194">
        <v>0</v>
      </c>
      <c r="L59" s="121">
        <v>0</v>
      </c>
      <c r="M59" s="5"/>
      <c r="N59" s="5"/>
    </row>
    <row r="60" spans="1:14" ht="19.5" customHeight="1">
      <c r="A60" s="169" t="s">
        <v>197</v>
      </c>
      <c r="B60" s="165">
        <v>2700</v>
      </c>
      <c r="C60" s="165">
        <v>310</v>
      </c>
      <c r="D60" s="201">
        <f>D61+D62+D63</f>
        <v>0</v>
      </c>
      <c r="E60" s="201">
        <f aca="true" t="shared" si="12" ref="E60:K60">E61+E62+E63</f>
        <v>0</v>
      </c>
      <c r="F60" s="201">
        <f t="shared" si="12"/>
        <v>0</v>
      </c>
      <c r="G60" s="201">
        <f t="shared" si="12"/>
        <v>0</v>
      </c>
      <c r="H60" s="201">
        <f t="shared" si="12"/>
        <v>0</v>
      </c>
      <c r="I60" s="201">
        <f t="shared" si="12"/>
        <v>0</v>
      </c>
      <c r="J60" s="201">
        <f t="shared" si="12"/>
        <v>0</v>
      </c>
      <c r="K60" s="201">
        <f t="shared" si="12"/>
        <v>0</v>
      </c>
      <c r="L60" s="121">
        <v>0</v>
      </c>
      <c r="M60" s="5"/>
      <c r="N60" s="5"/>
    </row>
    <row r="61" spans="1:14" s="14" customFormat="1" ht="17.25" customHeight="1">
      <c r="A61" s="172" t="s">
        <v>43</v>
      </c>
      <c r="B61" s="167">
        <v>2710</v>
      </c>
      <c r="C61" s="167">
        <v>320</v>
      </c>
      <c r="D61" s="199">
        <v>0</v>
      </c>
      <c r="E61" s="199"/>
      <c r="F61" s="199">
        <v>0</v>
      </c>
      <c r="G61" s="199">
        <v>0</v>
      </c>
      <c r="H61" s="199">
        <v>0</v>
      </c>
      <c r="I61" s="199">
        <v>0</v>
      </c>
      <c r="J61" s="199">
        <v>0</v>
      </c>
      <c r="K61" s="199">
        <v>0</v>
      </c>
      <c r="L61" s="111">
        <v>0</v>
      </c>
      <c r="M61" s="13"/>
      <c r="N61" s="13"/>
    </row>
    <row r="62" spans="1:14" s="1" customFormat="1" ht="15.75" customHeight="1">
      <c r="A62" s="172" t="s">
        <v>73</v>
      </c>
      <c r="B62" s="167">
        <v>2720</v>
      </c>
      <c r="C62" s="167">
        <v>330</v>
      </c>
      <c r="D62" s="202">
        <f aca="true" t="shared" si="13" ref="D62:L62">SUM(D63,D74,D75)</f>
        <v>0</v>
      </c>
      <c r="E62" s="202">
        <f t="shared" si="13"/>
        <v>0</v>
      </c>
      <c r="F62" s="202">
        <f t="shared" si="13"/>
        <v>0</v>
      </c>
      <c r="G62" s="202">
        <f t="shared" si="13"/>
        <v>0</v>
      </c>
      <c r="H62" s="202">
        <f t="shared" si="13"/>
        <v>0</v>
      </c>
      <c r="I62" s="202">
        <f t="shared" si="13"/>
        <v>0</v>
      </c>
      <c r="J62" s="202">
        <f t="shared" si="13"/>
        <v>0</v>
      </c>
      <c r="K62" s="202">
        <f t="shared" si="13"/>
        <v>0</v>
      </c>
      <c r="L62" s="118">
        <f t="shared" si="13"/>
        <v>0</v>
      </c>
      <c r="M62" s="18"/>
      <c r="N62" s="18"/>
    </row>
    <row r="63" spans="1:14" s="1" customFormat="1" ht="15.75" customHeight="1">
      <c r="A63" s="172" t="s">
        <v>198</v>
      </c>
      <c r="B63" s="167">
        <v>2730</v>
      </c>
      <c r="C63" s="167">
        <v>340</v>
      </c>
      <c r="D63" s="202">
        <f aca="true" t="shared" si="14" ref="D63:L63">SUM(D64:D65,D69)</f>
        <v>0</v>
      </c>
      <c r="E63" s="202">
        <f t="shared" si="14"/>
        <v>0</v>
      </c>
      <c r="F63" s="202">
        <f t="shared" si="14"/>
        <v>0</v>
      </c>
      <c r="G63" s="202">
        <f t="shared" si="14"/>
        <v>0</v>
      </c>
      <c r="H63" s="202">
        <f t="shared" si="14"/>
        <v>0</v>
      </c>
      <c r="I63" s="202">
        <f t="shared" si="14"/>
        <v>0</v>
      </c>
      <c r="J63" s="202">
        <f t="shared" si="14"/>
        <v>0</v>
      </c>
      <c r="K63" s="202">
        <f t="shared" si="14"/>
        <v>0</v>
      </c>
      <c r="L63" s="118">
        <f t="shared" si="14"/>
        <v>0</v>
      </c>
      <c r="M63" s="18"/>
      <c r="N63" s="18"/>
    </row>
    <row r="64" spans="1:14" s="14" customFormat="1" ht="16.5" customHeight="1">
      <c r="A64" s="169" t="s">
        <v>199</v>
      </c>
      <c r="B64" s="165">
        <v>2800</v>
      </c>
      <c r="C64" s="165">
        <v>350</v>
      </c>
      <c r="D64" s="201">
        <v>0</v>
      </c>
      <c r="E64" s="201"/>
      <c r="F64" s="201">
        <v>0</v>
      </c>
      <c r="G64" s="201">
        <v>0</v>
      </c>
      <c r="H64" s="201">
        <v>0</v>
      </c>
      <c r="I64" s="201">
        <v>0</v>
      </c>
      <c r="J64" s="201">
        <v>0</v>
      </c>
      <c r="K64" s="201">
        <v>0</v>
      </c>
      <c r="L64" s="111">
        <v>0</v>
      </c>
      <c r="M64" s="13"/>
      <c r="N64" s="13"/>
    </row>
    <row r="65" spans="1:14" s="14" customFormat="1" ht="15.75" customHeight="1">
      <c r="A65" s="178" t="s">
        <v>46</v>
      </c>
      <c r="B65" s="46">
        <v>3000</v>
      </c>
      <c r="C65" s="46">
        <v>360</v>
      </c>
      <c r="D65" s="191">
        <f>D66+D89</f>
        <v>0</v>
      </c>
      <c r="E65" s="191">
        <f aca="true" t="shared" si="15" ref="E65:K65">E66+E89</f>
        <v>0</v>
      </c>
      <c r="F65" s="191">
        <f t="shared" si="15"/>
        <v>0</v>
      </c>
      <c r="G65" s="191">
        <f t="shared" si="15"/>
        <v>0</v>
      </c>
      <c r="H65" s="191">
        <f t="shared" si="15"/>
        <v>0</v>
      </c>
      <c r="I65" s="191">
        <f t="shared" si="15"/>
        <v>0</v>
      </c>
      <c r="J65" s="191">
        <f t="shared" si="15"/>
        <v>0</v>
      </c>
      <c r="K65" s="191">
        <f t="shared" si="15"/>
        <v>0</v>
      </c>
      <c r="L65" s="111">
        <v>0</v>
      </c>
      <c r="M65" s="13"/>
      <c r="N65" s="13"/>
    </row>
    <row r="66" spans="1:14" ht="14.25" customHeight="1">
      <c r="A66" s="105" t="s">
        <v>47</v>
      </c>
      <c r="B66" s="46">
        <v>3100</v>
      </c>
      <c r="C66" s="46">
        <v>370</v>
      </c>
      <c r="D66" s="201">
        <f>D67+D68+D73+D77+D87+D88</f>
        <v>0</v>
      </c>
      <c r="E66" s="201">
        <f aca="true" t="shared" si="16" ref="E66:K66">E67+E68+E73+E77+E87+E88</f>
        <v>0</v>
      </c>
      <c r="F66" s="201">
        <f t="shared" si="16"/>
        <v>0</v>
      </c>
      <c r="G66" s="201">
        <f t="shared" si="16"/>
        <v>0</v>
      </c>
      <c r="H66" s="201">
        <f t="shared" si="16"/>
        <v>0</v>
      </c>
      <c r="I66" s="201">
        <f t="shared" si="16"/>
        <v>0</v>
      </c>
      <c r="J66" s="201">
        <f t="shared" si="16"/>
        <v>0</v>
      </c>
      <c r="K66" s="201">
        <f t="shared" si="16"/>
        <v>0</v>
      </c>
      <c r="L66" s="111">
        <v>0</v>
      </c>
      <c r="M66" s="5"/>
      <c r="N66" s="5"/>
    </row>
    <row r="67" spans="1:14" ht="35.25" customHeight="1">
      <c r="A67" s="176" t="s">
        <v>48</v>
      </c>
      <c r="B67" s="167">
        <v>3110</v>
      </c>
      <c r="C67" s="167">
        <v>380</v>
      </c>
      <c r="D67" s="199"/>
      <c r="E67" s="199"/>
      <c r="F67" s="199">
        <v>0</v>
      </c>
      <c r="G67" s="199">
        <v>0</v>
      </c>
      <c r="H67" s="199">
        <v>0</v>
      </c>
      <c r="I67" s="199">
        <v>0</v>
      </c>
      <c r="J67" s="199">
        <v>0</v>
      </c>
      <c r="K67" s="199">
        <v>0</v>
      </c>
      <c r="L67" s="114">
        <v>0</v>
      </c>
      <c r="M67" s="5"/>
      <c r="N67" s="5"/>
    </row>
    <row r="68" spans="1:14" ht="15" customHeight="1">
      <c r="A68" s="172" t="s">
        <v>49</v>
      </c>
      <c r="B68" s="167">
        <v>3120</v>
      </c>
      <c r="C68" s="167">
        <v>390</v>
      </c>
      <c r="D68" s="199">
        <f>D69+D71</f>
        <v>0</v>
      </c>
      <c r="E68" s="199">
        <f aca="true" t="shared" si="17" ref="E68:K68">E69+E71</f>
        <v>0</v>
      </c>
      <c r="F68" s="199">
        <f t="shared" si="17"/>
        <v>0</v>
      </c>
      <c r="G68" s="199">
        <f t="shared" si="17"/>
        <v>0</v>
      </c>
      <c r="H68" s="199">
        <f t="shared" si="17"/>
        <v>0</v>
      </c>
      <c r="I68" s="199">
        <f t="shared" si="17"/>
        <v>0</v>
      </c>
      <c r="J68" s="199">
        <f t="shared" si="17"/>
        <v>0</v>
      </c>
      <c r="K68" s="199">
        <f t="shared" si="17"/>
        <v>0</v>
      </c>
      <c r="L68" s="111">
        <v>0</v>
      </c>
      <c r="M68" s="5"/>
      <c r="N68" s="5"/>
    </row>
    <row r="69" spans="1:14" s="14" customFormat="1" ht="15">
      <c r="A69" s="177" t="s">
        <v>200</v>
      </c>
      <c r="B69" s="174">
        <v>3121</v>
      </c>
      <c r="C69" s="174">
        <v>400</v>
      </c>
      <c r="D69" s="231">
        <f aca="true" t="shared" si="18" ref="D69:L69">SUM(D70:D73)</f>
        <v>0</v>
      </c>
      <c r="E69" s="231">
        <f t="shared" si="18"/>
        <v>0</v>
      </c>
      <c r="F69" s="231">
        <f t="shared" si="18"/>
        <v>0</v>
      </c>
      <c r="G69" s="231">
        <f t="shared" si="18"/>
        <v>0</v>
      </c>
      <c r="H69" s="231">
        <f t="shared" si="18"/>
        <v>0</v>
      </c>
      <c r="I69" s="231">
        <f t="shared" si="18"/>
        <v>0</v>
      </c>
      <c r="J69" s="231">
        <f t="shared" si="18"/>
        <v>0</v>
      </c>
      <c r="K69" s="231">
        <f t="shared" si="18"/>
        <v>0</v>
      </c>
      <c r="L69" s="115">
        <f t="shared" si="18"/>
        <v>0</v>
      </c>
      <c r="M69" s="13"/>
      <c r="N69" s="13"/>
    </row>
    <row r="70" spans="1:14" ht="15" hidden="1">
      <c r="A70" s="173" t="s">
        <v>56</v>
      </c>
      <c r="B70" s="174">
        <v>2122</v>
      </c>
      <c r="C70" s="174"/>
      <c r="D70" s="200">
        <v>0</v>
      </c>
      <c r="E70" s="200"/>
      <c r="F70" s="200">
        <v>0</v>
      </c>
      <c r="G70" s="200">
        <v>0</v>
      </c>
      <c r="H70" s="200">
        <v>0</v>
      </c>
      <c r="I70" s="200">
        <v>0</v>
      </c>
      <c r="J70" s="200">
        <v>0</v>
      </c>
      <c r="K70" s="200">
        <v>0</v>
      </c>
      <c r="L70" s="111">
        <v>0</v>
      </c>
      <c r="M70" s="5"/>
      <c r="N70" s="5"/>
    </row>
    <row r="71" spans="1:14" ht="18.75" customHeight="1">
      <c r="A71" s="179" t="s">
        <v>201</v>
      </c>
      <c r="B71" s="174">
        <v>3122</v>
      </c>
      <c r="C71" s="174">
        <v>410</v>
      </c>
      <c r="D71" s="200">
        <v>0</v>
      </c>
      <c r="E71" s="200"/>
      <c r="F71" s="200">
        <v>0</v>
      </c>
      <c r="G71" s="200">
        <v>0</v>
      </c>
      <c r="H71" s="200">
        <v>0</v>
      </c>
      <c r="I71" s="200">
        <v>0</v>
      </c>
      <c r="J71" s="200">
        <v>0</v>
      </c>
      <c r="K71" s="200">
        <v>0</v>
      </c>
      <c r="L71" s="111">
        <v>0</v>
      </c>
      <c r="M71" s="5"/>
      <c r="N71" s="5"/>
    </row>
    <row r="72" spans="1:14" ht="15" customHeight="1" hidden="1">
      <c r="A72" s="88"/>
      <c r="B72" s="89"/>
      <c r="C72" s="89"/>
      <c r="D72" s="200">
        <v>0</v>
      </c>
      <c r="E72" s="200"/>
      <c r="F72" s="200">
        <v>0</v>
      </c>
      <c r="G72" s="200">
        <v>0</v>
      </c>
      <c r="H72" s="200">
        <v>0</v>
      </c>
      <c r="I72" s="200">
        <v>0</v>
      </c>
      <c r="J72" s="200">
        <v>0</v>
      </c>
      <c r="K72" s="200">
        <v>0</v>
      </c>
      <c r="L72" s="111">
        <v>0</v>
      </c>
      <c r="M72" s="5"/>
      <c r="N72" s="5"/>
    </row>
    <row r="73" spans="1:14" ht="15" customHeight="1">
      <c r="A73" s="180" t="s">
        <v>146</v>
      </c>
      <c r="B73" s="167">
        <v>3130</v>
      </c>
      <c r="C73" s="167">
        <v>420</v>
      </c>
      <c r="D73" s="196">
        <f>D74+D76</f>
        <v>0</v>
      </c>
      <c r="E73" s="196">
        <f aca="true" t="shared" si="19" ref="E73:K73">E74+E76</f>
        <v>0</v>
      </c>
      <c r="F73" s="196">
        <f t="shared" si="19"/>
        <v>0</v>
      </c>
      <c r="G73" s="196">
        <f t="shared" si="19"/>
        <v>0</v>
      </c>
      <c r="H73" s="196">
        <f t="shared" si="19"/>
        <v>0</v>
      </c>
      <c r="I73" s="196">
        <f t="shared" si="19"/>
        <v>0</v>
      </c>
      <c r="J73" s="196">
        <f t="shared" si="19"/>
        <v>0</v>
      </c>
      <c r="K73" s="196">
        <f t="shared" si="19"/>
        <v>0</v>
      </c>
      <c r="L73" s="111">
        <v>0</v>
      </c>
      <c r="M73" s="5"/>
      <c r="N73" s="5"/>
    </row>
    <row r="74" spans="1:14" ht="15" customHeight="1">
      <c r="A74" s="95" t="s">
        <v>202</v>
      </c>
      <c r="B74" s="39">
        <v>3131</v>
      </c>
      <c r="C74" s="39">
        <v>430</v>
      </c>
      <c r="D74" s="200">
        <v>0</v>
      </c>
      <c r="E74" s="200"/>
      <c r="F74" s="200">
        <v>0</v>
      </c>
      <c r="G74" s="200">
        <v>0</v>
      </c>
      <c r="H74" s="200">
        <v>0</v>
      </c>
      <c r="I74" s="200">
        <v>0</v>
      </c>
      <c r="J74" s="200">
        <v>0</v>
      </c>
      <c r="K74" s="200">
        <v>0</v>
      </c>
      <c r="L74" s="116">
        <v>0</v>
      </c>
      <c r="M74" s="5"/>
      <c r="N74" s="5"/>
    </row>
    <row r="75" spans="1:14" ht="14.25" customHeight="1" hidden="1">
      <c r="A75" s="95" t="s">
        <v>147</v>
      </c>
      <c r="B75" s="39">
        <v>2132</v>
      </c>
      <c r="C75" s="39"/>
      <c r="D75" s="200">
        <v>0</v>
      </c>
      <c r="E75" s="200"/>
      <c r="F75" s="200">
        <v>0</v>
      </c>
      <c r="G75" s="200">
        <v>0</v>
      </c>
      <c r="H75" s="200">
        <v>0</v>
      </c>
      <c r="I75" s="200">
        <v>0</v>
      </c>
      <c r="J75" s="200">
        <v>0</v>
      </c>
      <c r="K75" s="200">
        <v>0</v>
      </c>
      <c r="L75" s="116">
        <v>0</v>
      </c>
      <c r="M75" s="5"/>
      <c r="N75" s="5"/>
    </row>
    <row r="76" spans="1:14" ht="15" customHeight="1">
      <c r="A76" s="95" t="s">
        <v>148</v>
      </c>
      <c r="B76" s="39">
        <v>3132</v>
      </c>
      <c r="C76" s="39">
        <v>440</v>
      </c>
      <c r="D76" s="230">
        <v>0</v>
      </c>
      <c r="E76" s="230"/>
      <c r="F76" s="230">
        <v>0</v>
      </c>
      <c r="G76" s="230">
        <v>0</v>
      </c>
      <c r="H76" s="230">
        <v>0</v>
      </c>
      <c r="I76" s="230">
        <v>0</v>
      </c>
      <c r="J76" s="230">
        <v>0</v>
      </c>
      <c r="K76" s="230">
        <v>0</v>
      </c>
      <c r="L76" s="120" t="s">
        <v>80</v>
      </c>
      <c r="M76" s="5"/>
      <c r="N76" s="5"/>
    </row>
    <row r="77" spans="1:14" ht="17.25" customHeight="1" thickBot="1">
      <c r="A77" s="180" t="s">
        <v>101</v>
      </c>
      <c r="B77" s="167">
        <v>3140</v>
      </c>
      <c r="C77" s="167">
        <v>450</v>
      </c>
      <c r="D77" s="269">
        <f>D78+D80+D86</f>
        <v>0</v>
      </c>
      <c r="E77" s="269">
        <f aca="true" t="shared" si="20" ref="E77:K77">E78+E80+E86</f>
        <v>0</v>
      </c>
      <c r="F77" s="269">
        <f t="shared" si="20"/>
        <v>0</v>
      </c>
      <c r="G77" s="269">
        <f t="shared" si="20"/>
        <v>0</v>
      </c>
      <c r="H77" s="269">
        <f t="shared" si="20"/>
        <v>0</v>
      </c>
      <c r="I77" s="269">
        <f t="shared" si="20"/>
        <v>0</v>
      </c>
      <c r="J77" s="269">
        <f t="shared" si="20"/>
        <v>0</v>
      </c>
      <c r="K77" s="269">
        <f t="shared" si="20"/>
        <v>0</v>
      </c>
      <c r="L77" s="82"/>
      <c r="M77" s="5"/>
      <c r="N77" s="5"/>
    </row>
    <row r="78" spans="1:12" ht="14.25" customHeight="1" thickTop="1">
      <c r="A78" s="95" t="s">
        <v>203</v>
      </c>
      <c r="B78" s="39">
        <v>3141</v>
      </c>
      <c r="C78" s="39">
        <v>460</v>
      </c>
      <c r="D78" s="255">
        <v>0</v>
      </c>
      <c r="E78" s="255">
        <v>0</v>
      </c>
      <c r="F78" s="255">
        <v>0</v>
      </c>
      <c r="G78" s="255">
        <v>0</v>
      </c>
      <c r="H78" s="255">
        <v>0</v>
      </c>
      <c r="I78" s="255">
        <v>0</v>
      </c>
      <c r="J78" s="255">
        <v>0</v>
      </c>
      <c r="K78" s="255">
        <v>0</v>
      </c>
      <c r="L78" s="110">
        <v>11</v>
      </c>
    </row>
    <row r="79" spans="1:12" ht="18.75" customHeight="1" hidden="1">
      <c r="A79" s="92" t="s">
        <v>103</v>
      </c>
      <c r="B79" s="39">
        <v>2142</v>
      </c>
      <c r="C79" s="39"/>
      <c r="D79" s="255"/>
      <c r="E79" s="255"/>
      <c r="F79" s="255"/>
      <c r="G79" s="255"/>
      <c r="H79" s="255"/>
      <c r="I79" s="255"/>
      <c r="J79" s="255"/>
      <c r="K79" s="255"/>
      <c r="L79" s="111">
        <v>0</v>
      </c>
    </row>
    <row r="80" spans="1:12" ht="15.75" customHeight="1">
      <c r="A80" s="92" t="s">
        <v>204</v>
      </c>
      <c r="B80" s="39">
        <v>3142</v>
      </c>
      <c r="C80" s="39">
        <v>470</v>
      </c>
      <c r="D80" s="255">
        <v>0</v>
      </c>
      <c r="E80" s="255">
        <v>0</v>
      </c>
      <c r="F80" s="255">
        <v>0</v>
      </c>
      <c r="G80" s="255">
        <v>0</v>
      </c>
      <c r="H80" s="255">
        <v>0</v>
      </c>
      <c r="I80" s="255">
        <v>0</v>
      </c>
      <c r="J80" s="255">
        <v>0</v>
      </c>
      <c r="K80" s="255">
        <v>0</v>
      </c>
      <c r="L80" s="111">
        <v>0</v>
      </c>
    </row>
    <row r="81" spans="1:14" ht="18" customHeight="1" hidden="1" thickTop="1">
      <c r="A81" s="92"/>
      <c r="B81" s="145"/>
      <c r="C81" s="145"/>
      <c r="D81" s="256"/>
      <c r="E81" s="256"/>
      <c r="F81" s="256"/>
      <c r="G81" s="256"/>
      <c r="H81" s="256"/>
      <c r="I81" s="256"/>
      <c r="J81" s="256"/>
      <c r="K81" s="256"/>
      <c r="L81" s="111">
        <v>0</v>
      </c>
      <c r="M81" s="9"/>
      <c r="N81" s="9"/>
    </row>
    <row r="82" spans="1:14" ht="19.5" customHeight="1" hidden="1">
      <c r="A82" s="92"/>
      <c r="B82" s="145"/>
      <c r="C82" s="145"/>
      <c r="D82" s="200"/>
      <c r="E82" s="200"/>
      <c r="F82" s="200"/>
      <c r="G82" s="200"/>
      <c r="H82" s="200"/>
      <c r="I82" s="200"/>
      <c r="J82" s="200"/>
      <c r="K82" s="200"/>
      <c r="L82" s="111">
        <v>0</v>
      </c>
      <c r="M82" s="5"/>
      <c r="N82" s="5"/>
    </row>
    <row r="83" spans="1:14" ht="18" customHeight="1" hidden="1">
      <c r="A83" s="92"/>
      <c r="B83" s="145"/>
      <c r="C83" s="145"/>
      <c r="D83" s="201">
        <v>0</v>
      </c>
      <c r="E83" s="201">
        <v>0</v>
      </c>
      <c r="F83" s="201">
        <v>0</v>
      </c>
      <c r="G83" s="201">
        <v>0</v>
      </c>
      <c r="H83" s="201">
        <v>0</v>
      </c>
      <c r="I83" s="201">
        <v>0</v>
      </c>
      <c r="J83" s="201">
        <v>0</v>
      </c>
      <c r="K83" s="201">
        <v>0</v>
      </c>
      <c r="L83" s="109">
        <v>0</v>
      </c>
      <c r="M83" s="5"/>
      <c r="N83" s="5"/>
    </row>
    <row r="84" spans="1:14" ht="14.25" customHeight="1" hidden="1">
      <c r="A84" s="92"/>
      <c r="B84" s="145"/>
      <c r="C84" s="145"/>
      <c r="D84" s="201">
        <v>0</v>
      </c>
      <c r="E84" s="201">
        <v>0</v>
      </c>
      <c r="F84" s="201">
        <v>0</v>
      </c>
      <c r="G84" s="201">
        <v>0</v>
      </c>
      <c r="H84" s="201">
        <v>0</v>
      </c>
      <c r="I84" s="201">
        <v>0</v>
      </c>
      <c r="J84" s="201">
        <v>0</v>
      </c>
      <c r="K84" s="201">
        <v>0</v>
      </c>
      <c r="L84" s="109">
        <v>0</v>
      </c>
      <c r="M84" s="5"/>
      <c r="N84" s="5"/>
    </row>
    <row r="85" spans="1:14" ht="15" customHeight="1" hidden="1">
      <c r="A85" s="68">
        <v>1</v>
      </c>
      <c r="B85" s="39">
        <v>2</v>
      </c>
      <c r="C85" s="39"/>
      <c r="D85" s="201">
        <v>0</v>
      </c>
      <c r="E85" s="201">
        <v>0</v>
      </c>
      <c r="F85" s="201">
        <v>0</v>
      </c>
      <c r="G85" s="201">
        <v>0</v>
      </c>
      <c r="H85" s="201">
        <v>0</v>
      </c>
      <c r="I85" s="201">
        <v>0</v>
      </c>
      <c r="J85" s="201">
        <v>0</v>
      </c>
      <c r="K85" s="201">
        <v>0</v>
      </c>
      <c r="L85" s="121">
        <f>SUM(L86,L104)</f>
        <v>0</v>
      </c>
      <c r="M85" s="5"/>
      <c r="N85" s="5"/>
    </row>
    <row r="86" spans="1:14" ht="15">
      <c r="A86" s="95" t="s">
        <v>105</v>
      </c>
      <c r="B86" s="39">
        <v>3143</v>
      </c>
      <c r="C86" s="39">
        <v>480</v>
      </c>
      <c r="D86" s="199">
        <v>0</v>
      </c>
      <c r="E86" s="199">
        <v>0</v>
      </c>
      <c r="F86" s="199">
        <v>0</v>
      </c>
      <c r="G86" s="199">
        <v>0</v>
      </c>
      <c r="H86" s="199">
        <v>0</v>
      </c>
      <c r="I86" s="199">
        <v>0</v>
      </c>
      <c r="J86" s="199">
        <v>0</v>
      </c>
      <c r="K86" s="199">
        <v>0</v>
      </c>
      <c r="L86" s="121">
        <f>SUM(L87,L94)</f>
        <v>0</v>
      </c>
      <c r="M86" s="5"/>
      <c r="N86" s="5"/>
    </row>
    <row r="87" spans="1:14" s="1" customFormat="1" ht="15">
      <c r="A87" s="180" t="s">
        <v>78</v>
      </c>
      <c r="B87" s="167">
        <v>3150</v>
      </c>
      <c r="C87" s="167">
        <v>490</v>
      </c>
      <c r="D87" s="199">
        <v>0</v>
      </c>
      <c r="E87" s="199"/>
      <c r="F87" s="199">
        <v>0</v>
      </c>
      <c r="G87" s="199">
        <v>0</v>
      </c>
      <c r="H87" s="199">
        <v>0</v>
      </c>
      <c r="I87" s="199">
        <v>0</v>
      </c>
      <c r="J87" s="199">
        <v>0</v>
      </c>
      <c r="K87" s="199">
        <v>0</v>
      </c>
      <c r="L87" s="122">
        <f>SUM(L88:L93)</f>
        <v>0</v>
      </c>
      <c r="M87" s="18"/>
      <c r="N87" s="18"/>
    </row>
    <row r="88" spans="1:14" s="1" customFormat="1" ht="15.75">
      <c r="A88" s="180" t="s">
        <v>106</v>
      </c>
      <c r="B88" s="167">
        <v>3160</v>
      </c>
      <c r="C88" s="167">
        <v>500</v>
      </c>
      <c r="D88" s="211">
        <f aca="true" t="shared" si="21" ref="D88:L88">SUM(D91,D107)</f>
        <v>0</v>
      </c>
      <c r="E88" s="211">
        <f t="shared" si="21"/>
        <v>0</v>
      </c>
      <c r="F88" s="211">
        <f t="shared" si="21"/>
        <v>0</v>
      </c>
      <c r="G88" s="211">
        <f t="shared" si="21"/>
        <v>0</v>
      </c>
      <c r="H88" s="211">
        <f t="shared" si="21"/>
        <v>0</v>
      </c>
      <c r="I88" s="211">
        <f t="shared" si="21"/>
        <v>0</v>
      </c>
      <c r="J88" s="211">
        <f t="shared" si="21"/>
        <v>0</v>
      </c>
      <c r="K88" s="211">
        <f t="shared" si="21"/>
        <v>0</v>
      </c>
      <c r="L88" s="118">
        <f t="shared" si="21"/>
        <v>0</v>
      </c>
      <c r="M88" s="18"/>
      <c r="N88" s="18"/>
    </row>
    <row r="89" spans="1:14" s="1" customFormat="1" ht="15.75">
      <c r="A89" s="181" t="s">
        <v>58</v>
      </c>
      <c r="B89" s="165">
        <v>3200</v>
      </c>
      <c r="C89" s="165">
        <v>510</v>
      </c>
      <c r="D89" s="205">
        <f>D90+D91+D92+D93</f>
        <v>0</v>
      </c>
      <c r="E89" s="205">
        <f aca="true" t="shared" si="22" ref="E89:K89">E90+E91+E92+E93</f>
        <v>0</v>
      </c>
      <c r="F89" s="205">
        <f t="shared" si="22"/>
        <v>0</v>
      </c>
      <c r="G89" s="205">
        <f t="shared" si="22"/>
        <v>0</v>
      </c>
      <c r="H89" s="205">
        <f t="shared" si="22"/>
        <v>0</v>
      </c>
      <c r="I89" s="205">
        <f t="shared" si="22"/>
        <v>0</v>
      </c>
      <c r="J89" s="205">
        <f t="shared" si="22"/>
        <v>0</v>
      </c>
      <c r="K89" s="205">
        <f t="shared" si="22"/>
        <v>0</v>
      </c>
      <c r="L89" s="118"/>
      <c r="M89" s="18"/>
      <c r="N89" s="18"/>
    </row>
    <row r="90" spans="1:14" s="1" customFormat="1" ht="33.75" customHeight="1">
      <c r="A90" s="180" t="s">
        <v>107</v>
      </c>
      <c r="B90" s="167">
        <v>3210</v>
      </c>
      <c r="C90" s="167">
        <v>520</v>
      </c>
      <c r="D90" s="211">
        <f aca="true" t="shared" si="23" ref="D90:K90">SUM(D94,D109)</f>
        <v>0</v>
      </c>
      <c r="E90" s="211">
        <f t="shared" si="23"/>
        <v>0</v>
      </c>
      <c r="F90" s="211">
        <f t="shared" si="23"/>
        <v>0</v>
      </c>
      <c r="G90" s="211">
        <f t="shared" si="23"/>
        <v>0</v>
      </c>
      <c r="H90" s="211">
        <f t="shared" si="23"/>
        <v>0</v>
      </c>
      <c r="I90" s="211">
        <f t="shared" si="23"/>
        <v>0</v>
      </c>
      <c r="J90" s="211">
        <f t="shared" si="23"/>
        <v>0</v>
      </c>
      <c r="K90" s="211">
        <f t="shared" si="23"/>
        <v>0</v>
      </c>
      <c r="L90" s="118"/>
      <c r="M90" s="18"/>
      <c r="N90" s="18"/>
    </row>
    <row r="91" spans="1:14" s="20" customFormat="1" ht="29.25">
      <c r="A91" s="182" t="s">
        <v>75</v>
      </c>
      <c r="B91" s="167">
        <v>3220</v>
      </c>
      <c r="C91" s="167">
        <v>530</v>
      </c>
      <c r="D91" s="205">
        <f aca="true" t="shared" si="24" ref="D91:K91">SUM(D93,D103)</f>
        <v>0</v>
      </c>
      <c r="E91" s="205">
        <f t="shared" si="24"/>
        <v>0</v>
      </c>
      <c r="F91" s="205">
        <f t="shared" si="24"/>
        <v>0</v>
      </c>
      <c r="G91" s="205">
        <f t="shared" si="24"/>
        <v>0</v>
      </c>
      <c r="H91" s="205">
        <f t="shared" si="24"/>
        <v>0</v>
      </c>
      <c r="I91" s="205">
        <f t="shared" si="24"/>
        <v>0</v>
      </c>
      <c r="J91" s="205">
        <f t="shared" si="24"/>
        <v>0</v>
      </c>
      <c r="K91" s="205">
        <f t="shared" si="24"/>
        <v>0</v>
      </c>
      <c r="L91" s="111">
        <v>0</v>
      </c>
      <c r="M91" s="19"/>
      <c r="N91" s="19"/>
    </row>
    <row r="92" spans="1:14" s="20" customFormat="1" ht="29.25">
      <c r="A92" s="182" t="s">
        <v>205</v>
      </c>
      <c r="B92" s="167">
        <v>3230</v>
      </c>
      <c r="C92" s="167">
        <v>540</v>
      </c>
      <c r="D92" s="205">
        <v>0</v>
      </c>
      <c r="E92" s="205">
        <v>0</v>
      </c>
      <c r="F92" s="205">
        <v>0</v>
      </c>
      <c r="G92" s="205">
        <v>0</v>
      </c>
      <c r="H92" s="205">
        <v>0</v>
      </c>
      <c r="I92" s="205">
        <v>0</v>
      </c>
      <c r="J92" s="205">
        <v>0</v>
      </c>
      <c r="K92" s="205">
        <v>0</v>
      </c>
      <c r="L92" s="111"/>
      <c r="M92" s="19"/>
      <c r="N92" s="19"/>
    </row>
    <row r="93" spans="1:14" s="14" customFormat="1" ht="17.25" customHeight="1">
      <c r="A93" s="182" t="s">
        <v>108</v>
      </c>
      <c r="B93" s="167">
        <v>3240</v>
      </c>
      <c r="C93" s="167">
        <v>550</v>
      </c>
      <c r="D93" s="206">
        <f aca="true" t="shared" si="25" ref="D93:K93">SUM(D94:D96)</f>
        <v>0</v>
      </c>
      <c r="E93" s="206">
        <f t="shared" si="25"/>
        <v>0</v>
      </c>
      <c r="F93" s="206">
        <f t="shared" si="25"/>
        <v>0</v>
      </c>
      <c r="G93" s="206">
        <f t="shared" si="25"/>
        <v>0</v>
      </c>
      <c r="H93" s="206">
        <f t="shared" si="25"/>
        <v>0</v>
      </c>
      <c r="I93" s="206">
        <f t="shared" si="25"/>
        <v>0</v>
      </c>
      <c r="J93" s="206">
        <f t="shared" si="25"/>
        <v>0</v>
      </c>
      <c r="K93" s="206">
        <f t="shared" si="25"/>
        <v>0</v>
      </c>
      <c r="L93" s="111">
        <v>0</v>
      </c>
      <c r="M93" s="13"/>
      <c r="N93" s="13"/>
    </row>
    <row r="94" spans="1:14" ht="15.75">
      <c r="A94" s="184" t="s">
        <v>59</v>
      </c>
      <c r="B94" s="46">
        <v>4100</v>
      </c>
      <c r="C94" s="46">
        <v>560</v>
      </c>
      <c r="D94" s="201">
        <f>D95</f>
        <v>0</v>
      </c>
      <c r="E94" s="201">
        <f aca="true" t="shared" si="26" ref="E94:K94">E95</f>
        <v>0</v>
      </c>
      <c r="F94" s="201">
        <f t="shared" si="26"/>
        <v>0</v>
      </c>
      <c r="G94" s="201">
        <f t="shared" si="26"/>
        <v>0</v>
      </c>
      <c r="H94" s="201">
        <f t="shared" si="26"/>
        <v>0</v>
      </c>
      <c r="I94" s="201">
        <f t="shared" si="26"/>
        <v>0</v>
      </c>
      <c r="J94" s="201">
        <f t="shared" si="26"/>
        <v>0</v>
      </c>
      <c r="K94" s="201">
        <f t="shared" si="26"/>
        <v>0</v>
      </c>
      <c r="L94" s="111">
        <v>0</v>
      </c>
      <c r="M94" s="5"/>
      <c r="N94" s="5"/>
    </row>
    <row r="95" spans="1:14" ht="17.25" customHeight="1">
      <c r="A95" s="94" t="s">
        <v>60</v>
      </c>
      <c r="B95" s="41">
        <v>4110</v>
      </c>
      <c r="C95" s="41">
        <v>570</v>
      </c>
      <c r="D95" s="196">
        <f>D96+D97+D98</f>
        <v>0</v>
      </c>
      <c r="E95" s="196">
        <f aca="true" t="shared" si="27" ref="E95:K95">E96+E97+E98</f>
        <v>0</v>
      </c>
      <c r="F95" s="196">
        <f t="shared" si="27"/>
        <v>0</v>
      </c>
      <c r="G95" s="196">
        <f t="shared" si="27"/>
        <v>0</v>
      </c>
      <c r="H95" s="196">
        <f t="shared" si="27"/>
        <v>0</v>
      </c>
      <c r="I95" s="196">
        <f t="shared" si="27"/>
        <v>0</v>
      </c>
      <c r="J95" s="196">
        <f t="shared" si="27"/>
        <v>0</v>
      </c>
      <c r="K95" s="196">
        <f t="shared" si="27"/>
        <v>0</v>
      </c>
      <c r="L95" s="111">
        <v>0</v>
      </c>
      <c r="M95" s="5"/>
      <c r="N95" s="5"/>
    </row>
    <row r="96" spans="1:14" ht="30.75" customHeight="1">
      <c r="A96" s="95" t="s">
        <v>61</v>
      </c>
      <c r="B96" s="39">
        <v>4111</v>
      </c>
      <c r="C96" s="39">
        <v>580</v>
      </c>
      <c r="D96" s="194">
        <v>0</v>
      </c>
      <c r="E96" s="194"/>
      <c r="F96" s="194">
        <v>0</v>
      </c>
      <c r="G96" s="194">
        <v>0</v>
      </c>
      <c r="H96" s="194">
        <v>0</v>
      </c>
      <c r="I96" s="194">
        <v>0</v>
      </c>
      <c r="J96" s="194">
        <v>0</v>
      </c>
      <c r="K96" s="194">
        <v>0</v>
      </c>
      <c r="L96" s="111">
        <v>0</v>
      </c>
      <c r="M96" s="5"/>
      <c r="N96" s="5"/>
    </row>
    <row r="97" spans="1:14" ht="31.5" customHeight="1">
      <c r="A97" s="95" t="s">
        <v>62</v>
      </c>
      <c r="B97" s="39">
        <v>4112</v>
      </c>
      <c r="C97" s="39">
        <v>590</v>
      </c>
      <c r="D97" s="196">
        <v>0</v>
      </c>
      <c r="E97" s="196">
        <v>0</v>
      </c>
      <c r="F97" s="196">
        <v>0</v>
      </c>
      <c r="G97" s="196">
        <v>0</v>
      </c>
      <c r="H97" s="196">
        <v>0</v>
      </c>
      <c r="I97" s="196">
        <v>0</v>
      </c>
      <c r="J97" s="196">
        <v>0</v>
      </c>
      <c r="K97" s="196">
        <v>0</v>
      </c>
      <c r="L97" s="153"/>
      <c r="M97" s="5"/>
      <c r="N97" s="5"/>
    </row>
    <row r="98" spans="1:14" ht="15" customHeight="1">
      <c r="A98" s="95" t="s">
        <v>63</v>
      </c>
      <c r="B98" s="39">
        <v>4113</v>
      </c>
      <c r="C98" s="39">
        <v>600</v>
      </c>
      <c r="D98" s="194">
        <v>0</v>
      </c>
      <c r="E98" s="194">
        <v>0</v>
      </c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53"/>
      <c r="M98" s="5"/>
      <c r="N98" s="5"/>
    </row>
    <row r="99" spans="1:14" ht="17.25" customHeight="1" hidden="1">
      <c r="A99" s="180" t="s">
        <v>156</v>
      </c>
      <c r="B99" s="167">
        <v>4120</v>
      </c>
      <c r="C99" s="167"/>
      <c r="D99" s="194">
        <v>0</v>
      </c>
      <c r="E99" s="194">
        <v>0</v>
      </c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53"/>
      <c r="M99" s="5"/>
      <c r="N99" s="5"/>
    </row>
    <row r="100" spans="1:14" ht="13.5" customHeight="1" hidden="1">
      <c r="A100" s="185" t="s">
        <v>64</v>
      </c>
      <c r="B100" s="174">
        <v>4121</v>
      </c>
      <c r="C100" s="174"/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7.25" customHeight="1" hidden="1">
      <c r="A101" s="185" t="s">
        <v>157</v>
      </c>
      <c r="B101" s="174">
        <v>4122</v>
      </c>
      <c r="C101" s="174"/>
      <c r="D101" s="235">
        <v>0</v>
      </c>
      <c r="E101" s="235">
        <v>0</v>
      </c>
      <c r="F101" s="235">
        <v>0</v>
      </c>
      <c r="G101" s="235">
        <v>0</v>
      </c>
      <c r="H101" s="235">
        <v>0</v>
      </c>
      <c r="I101" s="235">
        <v>0</v>
      </c>
      <c r="J101" s="235">
        <v>0</v>
      </c>
      <c r="K101" s="235">
        <v>0</v>
      </c>
      <c r="L101" s="153"/>
      <c r="M101" s="5"/>
      <c r="N101" s="5"/>
    </row>
    <row r="102" spans="1:14" ht="16.5" customHeight="1" hidden="1">
      <c r="A102" s="185" t="s">
        <v>66</v>
      </c>
      <c r="B102" s="174">
        <v>4123</v>
      </c>
      <c r="C102" s="174"/>
      <c r="D102" s="203">
        <f aca="true" t="shared" si="28" ref="D102:K102">SUM(D103:D105)</f>
        <v>0</v>
      </c>
      <c r="E102" s="203">
        <f t="shared" si="28"/>
        <v>0</v>
      </c>
      <c r="F102" s="203">
        <f t="shared" si="28"/>
        <v>0</v>
      </c>
      <c r="G102" s="203">
        <f t="shared" si="28"/>
        <v>0</v>
      </c>
      <c r="H102" s="203">
        <f t="shared" si="28"/>
        <v>0</v>
      </c>
      <c r="I102" s="203">
        <f t="shared" si="28"/>
        <v>0</v>
      </c>
      <c r="J102" s="203">
        <f t="shared" si="28"/>
        <v>0</v>
      </c>
      <c r="K102" s="203">
        <f t="shared" si="28"/>
        <v>0</v>
      </c>
      <c r="L102" s="153"/>
      <c r="M102" s="5"/>
      <c r="N102" s="5"/>
    </row>
    <row r="103" spans="1:14" s="14" customFormat="1" ht="18.75" customHeight="1" thickBot="1">
      <c r="A103" s="184" t="s">
        <v>67</v>
      </c>
      <c r="B103" s="165">
        <v>4200</v>
      </c>
      <c r="C103" s="165">
        <v>610</v>
      </c>
      <c r="D103" s="191">
        <f>D104</f>
        <v>0</v>
      </c>
      <c r="E103" s="191">
        <f aca="true" t="shared" si="29" ref="E103:K103">E104</f>
        <v>0</v>
      </c>
      <c r="F103" s="191">
        <f t="shared" si="29"/>
        <v>0</v>
      </c>
      <c r="G103" s="191">
        <f t="shared" si="29"/>
        <v>0</v>
      </c>
      <c r="H103" s="191">
        <f t="shared" si="29"/>
        <v>0</v>
      </c>
      <c r="I103" s="191">
        <f t="shared" si="29"/>
        <v>0</v>
      </c>
      <c r="J103" s="191">
        <f t="shared" si="29"/>
        <v>0</v>
      </c>
      <c r="K103" s="191">
        <f t="shared" si="29"/>
        <v>0</v>
      </c>
      <c r="L103" s="124">
        <v>0</v>
      </c>
      <c r="M103" s="13"/>
      <c r="N103" s="13"/>
    </row>
    <row r="104" spans="1:14" ht="17.25" customHeight="1">
      <c r="A104" s="146" t="s">
        <v>68</v>
      </c>
      <c r="B104" s="41">
        <v>4210</v>
      </c>
      <c r="C104" s="41">
        <v>620</v>
      </c>
      <c r="D104" s="277">
        <v>0</v>
      </c>
      <c r="E104" s="277"/>
      <c r="F104" s="277">
        <v>0</v>
      </c>
      <c r="G104" s="277">
        <v>0</v>
      </c>
      <c r="H104" s="277">
        <v>0</v>
      </c>
      <c r="I104" s="277">
        <v>0</v>
      </c>
      <c r="J104" s="277">
        <v>0</v>
      </c>
      <c r="K104" s="277">
        <v>0</v>
      </c>
      <c r="L104" s="10"/>
      <c r="M104" s="5"/>
      <c r="N104" s="5"/>
    </row>
    <row r="105" spans="1:14" ht="16.5" customHeight="1" hidden="1">
      <c r="A105" s="186" t="s">
        <v>69</v>
      </c>
      <c r="B105" s="41">
        <v>4220</v>
      </c>
      <c r="C105" s="41"/>
      <c r="D105" s="213"/>
      <c r="E105" s="213"/>
      <c r="F105" s="213"/>
      <c r="G105" s="213"/>
      <c r="H105" s="213"/>
      <c r="I105" s="213"/>
      <c r="J105" s="213"/>
      <c r="K105" s="213"/>
      <c r="L105" s="10"/>
      <c r="M105" s="5"/>
      <c r="N105" s="5"/>
    </row>
    <row r="106" spans="1:14" ht="15.75" customHeight="1" hidden="1">
      <c r="A106" s="241"/>
      <c r="B106" s="174"/>
      <c r="C106" s="174"/>
      <c r="D106" s="213"/>
      <c r="E106" s="213"/>
      <c r="F106" s="213"/>
      <c r="G106" s="213"/>
      <c r="H106" s="213"/>
      <c r="I106" s="213"/>
      <c r="J106" s="213"/>
      <c r="K106" s="213"/>
      <c r="L106" s="10"/>
      <c r="M106" s="5"/>
      <c r="N106" s="5"/>
    </row>
    <row r="107" spans="1:14" s="1" customFormat="1" ht="15.75" customHeight="1" hidden="1">
      <c r="A107" s="91"/>
      <c r="B107" s="142"/>
      <c r="C107" s="142"/>
      <c r="D107" s="214">
        <f aca="true" t="shared" si="30" ref="D107:K107">SUM(D108:D109)</f>
        <v>0</v>
      </c>
      <c r="E107" s="214">
        <f t="shared" si="30"/>
        <v>0</v>
      </c>
      <c r="F107" s="214">
        <f t="shared" si="30"/>
        <v>0</v>
      </c>
      <c r="G107" s="214">
        <f t="shared" si="30"/>
        <v>0</v>
      </c>
      <c r="H107" s="214">
        <f t="shared" si="30"/>
        <v>0</v>
      </c>
      <c r="I107" s="214">
        <f t="shared" si="30"/>
        <v>0</v>
      </c>
      <c r="J107" s="214">
        <f t="shared" si="30"/>
        <v>0</v>
      </c>
      <c r="K107" s="214">
        <f t="shared" si="30"/>
        <v>0</v>
      </c>
      <c r="L107" s="17"/>
      <c r="M107" s="18"/>
      <c r="N107" s="18"/>
    </row>
    <row r="108" spans="1:14" s="14" customFormat="1" ht="15.75" customHeight="1" hidden="1">
      <c r="A108" s="32"/>
      <c r="B108" s="141"/>
      <c r="C108" s="141"/>
      <c r="D108" s="215"/>
      <c r="E108" s="215"/>
      <c r="F108" s="215"/>
      <c r="G108" s="215"/>
      <c r="H108" s="215"/>
      <c r="I108" s="215"/>
      <c r="J108" s="215"/>
      <c r="K108" s="215"/>
      <c r="L108" s="12"/>
      <c r="M108" s="13"/>
      <c r="N108" s="13"/>
    </row>
    <row r="109" spans="1:14" s="14" customFormat="1" ht="15" customHeight="1" hidden="1">
      <c r="A109" s="30"/>
      <c r="B109" s="141"/>
      <c r="C109" s="141"/>
      <c r="D109" s="215"/>
      <c r="E109" s="215"/>
      <c r="F109" s="215"/>
      <c r="G109" s="215"/>
      <c r="H109" s="215"/>
      <c r="I109" s="215"/>
      <c r="J109" s="215"/>
      <c r="K109" s="215"/>
      <c r="L109" s="12"/>
      <c r="M109" s="13"/>
      <c r="N109" s="13"/>
    </row>
    <row r="110" spans="1:14" s="24" customFormat="1" ht="17.25" customHeight="1" hidden="1">
      <c r="A110" s="34"/>
      <c r="B110" s="25"/>
      <c r="C110" s="25"/>
      <c r="D110" s="216"/>
      <c r="E110" s="216"/>
      <c r="F110" s="216"/>
      <c r="G110" s="216"/>
      <c r="H110" s="216"/>
      <c r="I110" s="216"/>
      <c r="J110" s="216"/>
      <c r="K110" s="216"/>
      <c r="L110" s="27"/>
      <c r="M110" s="28"/>
      <c r="N110" s="28"/>
    </row>
    <row r="111" spans="1:13" ht="16.5" customHeight="1" hidden="1">
      <c r="A111" s="147"/>
      <c r="B111" s="41"/>
      <c r="C111" s="41"/>
      <c r="D111" s="251">
        <v>0</v>
      </c>
      <c r="E111" s="251"/>
      <c r="F111" s="251">
        <v>0</v>
      </c>
      <c r="G111" s="251">
        <v>0</v>
      </c>
      <c r="H111" s="251">
        <v>0</v>
      </c>
      <c r="I111" s="251">
        <v>0</v>
      </c>
      <c r="J111" s="251">
        <v>0</v>
      </c>
      <c r="K111" s="251">
        <v>0</v>
      </c>
      <c r="L111" s="28"/>
      <c r="M111" s="28"/>
    </row>
    <row r="112" spans="1:11" ht="18.75" customHeight="1" hidden="1">
      <c r="A112" s="147"/>
      <c r="B112" s="41"/>
      <c r="C112" s="41"/>
      <c r="D112" s="252"/>
      <c r="E112" s="252"/>
      <c r="F112" s="252"/>
      <c r="G112" s="252"/>
      <c r="H112" s="252"/>
      <c r="I112" s="252"/>
      <c r="J112" s="252"/>
      <c r="K112" s="252"/>
    </row>
    <row r="113" spans="1:11" ht="15">
      <c r="A113" s="242" t="s">
        <v>79</v>
      </c>
      <c r="B113" s="243">
        <v>5000</v>
      </c>
      <c r="C113" s="243">
        <v>630</v>
      </c>
      <c r="D113" s="231" t="s">
        <v>154</v>
      </c>
      <c r="E113" s="231">
        <v>570768</v>
      </c>
      <c r="F113" s="231">
        <v>0</v>
      </c>
      <c r="G113" s="231" t="s">
        <v>154</v>
      </c>
      <c r="H113" s="231" t="s">
        <v>154</v>
      </c>
      <c r="I113" s="231" t="s">
        <v>154</v>
      </c>
      <c r="J113" s="231" t="s">
        <v>154</v>
      </c>
      <c r="K113" s="231" t="s">
        <v>154</v>
      </c>
    </row>
    <row r="114" spans="1:11" ht="17.25" customHeight="1">
      <c r="A114" s="145" t="s">
        <v>150</v>
      </c>
      <c r="B114" s="39">
        <v>9000</v>
      </c>
      <c r="C114" s="246">
        <v>640</v>
      </c>
      <c r="D114" s="222">
        <v>0</v>
      </c>
      <c r="E114" s="222">
        <v>0</v>
      </c>
      <c r="F114" s="222">
        <v>0</v>
      </c>
      <c r="G114" s="222">
        <v>0</v>
      </c>
      <c r="H114" s="222">
        <v>0</v>
      </c>
      <c r="I114" s="222">
        <v>0</v>
      </c>
      <c r="J114" s="222">
        <v>0</v>
      </c>
      <c r="K114" s="222">
        <v>0</v>
      </c>
    </row>
    <row r="115" spans="1:11" ht="17.25" customHeight="1">
      <c r="A115" s="43"/>
      <c r="B115" s="126"/>
      <c r="C115" s="248"/>
      <c r="D115" s="36"/>
      <c r="E115" s="36"/>
      <c r="F115" s="36"/>
      <c r="G115" s="36"/>
      <c r="H115" s="36"/>
      <c r="I115" s="36"/>
      <c r="J115" s="36"/>
      <c r="K115" s="36"/>
    </row>
    <row r="116" spans="1:11" ht="12.75" customHeight="1">
      <c r="A116" s="190" t="s">
        <v>168</v>
      </c>
      <c r="K116" t="s">
        <v>136</v>
      </c>
    </row>
    <row r="117" ht="12.75" customHeight="1">
      <c r="A117" s="190"/>
    </row>
    <row r="118" ht="12.75" customHeight="1">
      <c r="A118" s="190"/>
    </row>
    <row r="119" spans="1:9" ht="15.75">
      <c r="A119" s="47" t="s">
        <v>183</v>
      </c>
      <c r="B119" s="108"/>
      <c r="C119" s="108"/>
      <c r="D119" s="49"/>
      <c r="E119" s="49"/>
      <c r="F119" s="49"/>
      <c r="G119" s="108"/>
      <c r="H119" s="108" t="s">
        <v>151</v>
      </c>
      <c r="I119" s="108"/>
    </row>
    <row r="120" spans="1:13" ht="15">
      <c r="A120" s="49"/>
      <c r="B120" s="321" t="s">
        <v>71</v>
      </c>
      <c r="C120" s="321"/>
      <c r="D120" s="49"/>
      <c r="E120" s="49"/>
      <c r="F120" s="49"/>
      <c r="G120" s="321" t="s">
        <v>173</v>
      </c>
      <c r="H120" s="321"/>
      <c r="I120" s="321"/>
      <c r="J120" s="3"/>
      <c r="K120" s="3"/>
      <c r="L120" s="3"/>
      <c r="M120" s="3"/>
    </row>
    <row r="121" spans="1:9" ht="15">
      <c r="A121" s="49"/>
      <c r="B121" s="49"/>
      <c r="C121" s="49"/>
      <c r="D121" s="49"/>
      <c r="E121" s="49"/>
      <c r="F121" s="49"/>
      <c r="G121" s="49"/>
      <c r="H121" s="49"/>
      <c r="I121" s="49"/>
    </row>
    <row r="122" spans="1:9" ht="15.75">
      <c r="A122" s="47" t="s">
        <v>177</v>
      </c>
      <c r="B122" s="108"/>
      <c r="C122" s="108"/>
      <c r="D122" s="49"/>
      <c r="E122" s="49"/>
      <c r="F122" s="49"/>
      <c r="G122" s="108"/>
      <c r="H122" s="108" t="s">
        <v>178</v>
      </c>
      <c r="I122" s="108"/>
    </row>
    <row r="123" spans="1:13" ht="15">
      <c r="A123" s="49"/>
      <c r="B123" s="321" t="s">
        <v>71</v>
      </c>
      <c r="C123" s="321"/>
      <c r="D123" s="49"/>
      <c r="E123" s="49"/>
      <c r="F123" s="49"/>
      <c r="G123" s="321" t="s">
        <v>174</v>
      </c>
      <c r="H123" s="321"/>
      <c r="I123" s="321"/>
      <c r="J123" s="3"/>
      <c r="K123" s="3"/>
      <c r="L123" s="3"/>
      <c r="M123" s="3"/>
    </row>
    <row r="125" ht="12.75">
      <c r="A125" t="s">
        <v>279</v>
      </c>
    </row>
    <row r="128" ht="12.75">
      <c r="A128" s="299" t="s">
        <v>259</v>
      </c>
    </row>
  </sheetData>
  <sheetProtection/>
  <mergeCells count="31">
    <mergeCell ref="L1:M1"/>
    <mergeCell ref="I2:L4"/>
    <mergeCell ref="A5:K5"/>
    <mergeCell ref="A6:K6"/>
    <mergeCell ref="B7:H7"/>
    <mergeCell ref="B123:C123"/>
    <mergeCell ref="G123:I123"/>
    <mergeCell ref="J21:J22"/>
    <mergeCell ref="K21:K22"/>
    <mergeCell ref="H21:H22"/>
    <mergeCell ref="A14:I14"/>
    <mergeCell ref="A17:D17"/>
    <mergeCell ref="F17:J17"/>
    <mergeCell ref="A21:A22"/>
    <mergeCell ref="G120:I120"/>
    <mergeCell ref="I1:K1"/>
    <mergeCell ref="I21:I22"/>
    <mergeCell ref="A10:I10"/>
    <mergeCell ref="F21:F22"/>
    <mergeCell ref="G21:G22"/>
    <mergeCell ref="L21:L22"/>
    <mergeCell ref="E21:E22"/>
    <mergeCell ref="C21:C22"/>
    <mergeCell ref="B21:B22"/>
    <mergeCell ref="D21:D22"/>
    <mergeCell ref="A11:I11"/>
    <mergeCell ref="A16:I16"/>
    <mergeCell ref="A12:I12"/>
    <mergeCell ref="N15:AG15"/>
    <mergeCell ref="A15:I15"/>
    <mergeCell ref="B120:C120"/>
  </mergeCells>
  <printOptions horizontalCentered="1"/>
  <pageMargins left="0.15748031496062992" right="0.2362204724409449" top="0.6692913385826772" bottom="0.31496062992125984" header="0.31496062992125984" footer="0.15748031496062992"/>
  <pageSetup fitToHeight="10" horizontalDpi="600" verticalDpi="600" orientation="landscape" paperSize="9" scale="59" r:id="rId1"/>
  <rowBreaks count="2" manualBreakCount="2">
    <brk id="52" max="10" man="1"/>
    <brk id="93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O128"/>
  <sheetViews>
    <sheetView view="pageBreakPreview" zoomScale="105" zoomScaleSheetLayoutView="105" zoomScalePageLayoutView="0" workbookViewId="0" topLeftCell="A13">
      <selection activeCell="A126" sqref="A126"/>
    </sheetView>
  </sheetViews>
  <sheetFormatPr defaultColWidth="9.00390625" defaultRowHeight="12.75"/>
  <cols>
    <col min="1" max="1" width="55.25390625" style="0" customWidth="1"/>
    <col min="2" max="2" width="15.00390625" style="0" customWidth="1"/>
    <col min="3" max="3" width="8.75390625" style="0" customWidth="1"/>
    <col min="4" max="4" width="21.00390625" style="0" customWidth="1"/>
    <col min="5" max="5" width="13.375" style="0" hidden="1" customWidth="1"/>
    <col min="6" max="6" width="21.25390625" style="0" customWidth="1"/>
    <col min="7" max="7" width="10.625" style="0" customWidth="1"/>
    <col min="8" max="8" width="20.375" style="0" customWidth="1"/>
    <col min="9" max="9" width="21.25390625" style="0" customWidth="1"/>
    <col min="10" max="10" width="20.375" style="0" customWidth="1"/>
    <col min="11" max="11" width="21.375" style="0" customWidth="1"/>
    <col min="12" max="12" width="1.25" style="0" hidden="1" customWidth="1"/>
    <col min="13" max="13" width="14.125" style="0" customWidth="1"/>
    <col min="14" max="14" width="9.625" style="0" customWidth="1"/>
  </cols>
  <sheetData>
    <row r="1" spans="9:13" ht="12" customHeight="1">
      <c r="I1" s="312" t="s">
        <v>170</v>
      </c>
      <c r="J1" s="312"/>
      <c r="K1" s="312"/>
      <c r="L1" s="309"/>
      <c r="M1" s="309"/>
    </row>
    <row r="2" spans="8:15" ht="12.75" customHeight="1">
      <c r="H2" s="8"/>
      <c r="I2" s="310" t="s">
        <v>255</v>
      </c>
      <c r="J2" s="310"/>
      <c r="K2" s="310"/>
      <c r="L2" s="310"/>
      <c r="M2" s="8"/>
      <c r="N2" s="3"/>
      <c r="O2" s="3"/>
    </row>
    <row r="3" spans="7:15" ht="12.75">
      <c r="G3" s="8"/>
      <c r="H3" s="8"/>
      <c r="I3" s="310"/>
      <c r="J3" s="310"/>
      <c r="K3" s="310"/>
      <c r="L3" s="310"/>
      <c r="M3" s="8"/>
      <c r="N3" s="3"/>
      <c r="O3" s="3"/>
    </row>
    <row r="4" spans="7:13" ht="24.75" customHeight="1">
      <c r="G4" s="8"/>
      <c r="H4" s="8"/>
      <c r="I4" s="310"/>
      <c r="J4" s="310"/>
      <c r="K4" s="310"/>
      <c r="L4" s="310"/>
      <c r="M4" s="8"/>
    </row>
    <row r="5" spans="1:13" ht="14.25" customHeight="1">
      <c r="A5" s="311" t="s">
        <v>0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M5" s="8"/>
    </row>
    <row r="6" spans="1:11" ht="15.75">
      <c r="A6" s="316" t="s">
        <v>171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</row>
    <row r="7" spans="2:11" ht="15.75">
      <c r="B7" s="315" t="s">
        <v>277</v>
      </c>
      <c r="C7" s="315"/>
      <c r="D7" s="315"/>
      <c r="E7" s="315"/>
      <c r="F7" s="315"/>
      <c r="G7" s="315"/>
      <c r="H7" s="315"/>
      <c r="K7" s="9"/>
    </row>
    <row r="8" spans="9:11" ht="12.75">
      <c r="I8" s="158"/>
      <c r="J8" s="5"/>
      <c r="K8" s="9"/>
    </row>
    <row r="9" spans="9:11" ht="12.75">
      <c r="I9" s="158"/>
      <c r="K9" s="9" t="s">
        <v>5</v>
      </c>
    </row>
    <row r="10" spans="1:11" ht="12.75">
      <c r="A10" s="302" t="s">
        <v>176</v>
      </c>
      <c r="B10" s="302"/>
      <c r="C10" s="302"/>
      <c r="D10" s="302"/>
      <c r="E10" s="302"/>
      <c r="F10" s="302"/>
      <c r="G10" s="302"/>
      <c r="H10" s="302"/>
      <c r="I10" s="302"/>
      <c r="J10" t="s">
        <v>2</v>
      </c>
      <c r="K10" s="106" t="s">
        <v>116</v>
      </c>
    </row>
    <row r="11" spans="1:11" ht="12.75">
      <c r="A11" s="302" t="s">
        <v>159</v>
      </c>
      <c r="B11" s="302"/>
      <c r="C11" s="302"/>
      <c r="D11" s="302"/>
      <c r="E11" s="302"/>
      <c r="F11" s="302"/>
      <c r="G11" s="302"/>
      <c r="H11" s="302"/>
      <c r="I11" s="302"/>
      <c r="J11" t="s">
        <v>3</v>
      </c>
      <c r="K11" s="107">
        <v>3510136600</v>
      </c>
    </row>
    <row r="12" spans="1:11" ht="12.75" customHeight="1" hidden="1">
      <c r="A12" s="318" t="s">
        <v>117</v>
      </c>
      <c r="B12" s="318"/>
      <c r="C12" s="318"/>
      <c r="D12" s="318"/>
      <c r="E12" s="318"/>
      <c r="F12" s="318"/>
      <c r="G12" s="318"/>
      <c r="H12" s="318"/>
      <c r="I12" s="318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02" t="s">
        <v>160</v>
      </c>
      <c r="B14" s="302"/>
      <c r="C14" s="302"/>
      <c r="D14" s="302"/>
      <c r="E14" s="302"/>
      <c r="F14" s="302"/>
      <c r="G14" s="302"/>
      <c r="H14" s="302"/>
      <c r="I14" s="302"/>
      <c r="K14" s="5"/>
    </row>
    <row r="15" spans="1:11" ht="12.75">
      <c r="A15" s="302" t="s">
        <v>114</v>
      </c>
      <c r="B15" s="302"/>
      <c r="C15" s="302"/>
      <c r="D15" s="302"/>
      <c r="E15" s="302"/>
      <c r="F15" s="302"/>
      <c r="G15" s="302"/>
      <c r="H15" s="302"/>
      <c r="I15" s="302"/>
      <c r="K15" s="5"/>
    </row>
    <row r="16" spans="1:9" ht="12.75">
      <c r="A16" s="302" t="s">
        <v>211</v>
      </c>
      <c r="B16" s="302"/>
      <c r="C16" s="302"/>
      <c r="D16" s="302"/>
      <c r="E16" s="302"/>
      <c r="F16" s="302"/>
      <c r="G16" s="302"/>
      <c r="H16" s="302"/>
      <c r="I16" s="302"/>
    </row>
    <row r="17" spans="1:13" ht="41.25" customHeight="1">
      <c r="A17" s="305" t="s">
        <v>256</v>
      </c>
      <c r="B17" s="305"/>
      <c r="C17" s="305"/>
      <c r="D17" s="305"/>
      <c r="E17" s="300"/>
      <c r="F17" s="308" t="s">
        <v>275</v>
      </c>
      <c r="G17" s="308"/>
      <c r="H17" s="308"/>
      <c r="I17" s="308"/>
      <c r="J17" s="3"/>
      <c r="K17" s="3"/>
      <c r="M17" s="5"/>
    </row>
    <row r="18" spans="1:13" ht="12.75">
      <c r="A18" s="6" t="s">
        <v>278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06" t="s">
        <v>6</v>
      </c>
      <c r="B21" s="303" t="s">
        <v>163</v>
      </c>
      <c r="C21" s="303" t="s">
        <v>8</v>
      </c>
      <c r="D21" s="303" t="s">
        <v>164</v>
      </c>
      <c r="E21" s="303" t="s">
        <v>10</v>
      </c>
      <c r="F21" s="303" t="s">
        <v>169</v>
      </c>
      <c r="G21" s="303" t="s">
        <v>165</v>
      </c>
      <c r="H21" s="303" t="s">
        <v>166</v>
      </c>
      <c r="I21" s="303" t="s">
        <v>179</v>
      </c>
      <c r="J21" s="303" t="s">
        <v>180</v>
      </c>
      <c r="K21" s="313" t="s">
        <v>167</v>
      </c>
      <c r="L21" s="319" t="s">
        <v>134</v>
      </c>
    </row>
    <row r="22" spans="1:12" ht="62.25" customHeight="1" thickBot="1">
      <c r="A22" s="307"/>
      <c r="B22" s="304"/>
      <c r="C22" s="304"/>
      <c r="D22" s="304"/>
      <c r="E22" s="304"/>
      <c r="F22" s="304"/>
      <c r="G22" s="304"/>
      <c r="H22" s="304"/>
      <c r="I22" s="304"/>
      <c r="J22" s="304"/>
      <c r="K22" s="314"/>
      <c r="L22" s="320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D25+D66+D95+D104</f>
        <v>315769246.27</v>
      </c>
      <c r="E24" s="191">
        <f aca="true" t="shared" si="0" ref="E24:K24">E25+E66+E95+E104</f>
        <v>12130079</v>
      </c>
      <c r="F24" s="191">
        <f>F27+F30+F33+F34+F44+F53+F61+F114</f>
        <v>85397874.56</v>
      </c>
      <c r="G24" s="191">
        <f t="shared" si="0"/>
        <v>0</v>
      </c>
      <c r="H24" s="191">
        <f t="shared" si="0"/>
        <v>82799192.3</v>
      </c>
      <c r="I24" s="191">
        <f t="shared" si="0"/>
        <v>77508682.9</v>
      </c>
      <c r="J24" s="191">
        <f t="shared" si="0"/>
        <v>82662927.64</v>
      </c>
      <c r="K24" s="191">
        <f t="shared" si="0"/>
        <v>5290509.3999999985</v>
      </c>
      <c r="L24" s="113">
        <f>L25+L60</f>
        <v>0</v>
      </c>
      <c r="M24" s="148"/>
      <c r="N24" s="5"/>
    </row>
    <row r="25" spans="1:14" ht="27" customHeight="1">
      <c r="A25" s="247" t="s">
        <v>206</v>
      </c>
      <c r="B25" s="46">
        <v>2000</v>
      </c>
      <c r="C25" s="166" t="s">
        <v>81</v>
      </c>
      <c r="D25" s="191">
        <f>D26+D31+D54+D57+D61+D65</f>
        <v>315769246.27</v>
      </c>
      <c r="E25" s="191">
        <f aca="true" t="shared" si="1" ref="E25:K25">E26+E31+E54+E57+E61+E65</f>
        <v>11559311</v>
      </c>
      <c r="F25" s="191">
        <v>0</v>
      </c>
      <c r="G25" s="191">
        <f t="shared" si="1"/>
        <v>0</v>
      </c>
      <c r="H25" s="191">
        <f t="shared" si="1"/>
        <v>82799192.3</v>
      </c>
      <c r="I25" s="191">
        <f t="shared" si="1"/>
        <v>77508682.9</v>
      </c>
      <c r="J25" s="191">
        <f t="shared" si="1"/>
        <v>82662927.64</v>
      </c>
      <c r="K25" s="191">
        <f t="shared" si="1"/>
        <v>5290509.3999999985</v>
      </c>
      <c r="L25" s="113">
        <f>L26+L52</f>
        <v>0</v>
      </c>
      <c r="M25" s="148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201">
        <f>D27+D30</f>
        <v>238790127</v>
      </c>
      <c r="E26" s="201">
        <f aca="true" t="shared" si="2" ref="E26:K26">E27+E30</f>
        <v>7716574</v>
      </c>
      <c r="F26" s="201">
        <v>0</v>
      </c>
      <c r="G26" s="201">
        <f t="shared" si="2"/>
        <v>0</v>
      </c>
      <c r="H26" s="201">
        <f t="shared" si="2"/>
        <v>57977200.46</v>
      </c>
      <c r="I26" s="201">
        <f t="shared" si="2"/>
        <v>52733160.48000001</v>
      </c>
      <c r="J26" s="201">
        <f t="shared" si="2"/>
        <v>59647123.589999996</v>
      </c>
      <c r="K26" s="201">
        <f t="shared" si="2"/>
        <v>5244039.979999999</v>
      </c>
      <c r="L26" s="125">
        <f>SUM(L27,L30,L31,L42,L43,L44,L51)</f>
        <v>0</v>
      </c>
      <c r="M26" s="148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175565473</v>
      </c>
      <c r="E27" s="192">
        <f aca="true" t="shared" si="3" ref="E27:K27">E28+E29</f>
        <v>0</v>
      </c>
      <c r="F27" s="196">
        <f>'070101'!F28+'070201'!F27+'070202'!F27+'070301'!F27+'070303 '!F27+'070304'!F27+'070401'!F27+'070802'!F27+'070803'!F27+'070804'!F27+'070808'!F27+'070806'!F27</f>
        <v>42574715.28</v>
      </c>
      <c r="G27" s="192">
        <f t="shared" si="3"/>
        <v>0</v>
      </c>
      <c r="H27" s="192">
        <f t="shared" si="3"/>
        <v>42550569.34</v>
      </c>
      <c r="I27" s="192">
        <f t="shared" si="3"/>
        <v>38686666.34000001</v>
      </c>
      <c r="J27" s="192">
        <f t="shared" si="3"/>
        <v>43774149.14</v>
      </c>
      <c r="K27" s="192">
        <f t="shared" si="3"/>
        <v>3863902.9999999986</v>
      </c>
      <c r="L27" s="115">
        <v>0</v>
      </c>
      <c r="M27" s="148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f>'070101'!D29+'070201'!D28+'070202'!D28+'070301'!D28+'070303 '!D28+'070304'!D28+'070401'!D28+'070802'!D28+'070803'!D28+'070804'!D28+'070808'!D28+'070806'!D28</f>
        <v>175565473</v>
      </c>
      <c r="E28" s="194">
        <f>'070101'!E29+'070201'!E28+'070202'!E28+'070301'!E28+'070303 '!E28+'070304'!E28+'070401'!E28+'070802'!E28+'070803'!E28+'070804'!E28+'070808'!E28+'070806'!E28</f>
        <v>0</v>
      </c>
      <c r="F28" s="194">
        <f>'070101'!F29+'070201'!F28+'070202'!F28+'070301'!F28+'070303 '!F28+'070304'!F28+'070401'!F28+'070802'!F28+'070803'!F28+'070804'!F28+'070808'!F28+'070806'!F28</f>
        <v>0</v>
      </c>
      <c r="G28" s="194">
        <f>'070101'!G29+'070201'!G28+'070202'!G28+'070301'!G28+'070303 '!G28+'070304'!G28+'070401'!G28+'070802'!G28+'070803'!G28+'070804'!G28+'070808'!G28+'070806'!G28</f>
        <v>0</v>
      </c>
      <c r="H28" s="194">
        <f>'070101'!H29+'070201'!H28+'070202'!H28+'070301'!H28+'070303 '!H28+'070304'!H28+'070401'!H28+'070802'!H28+'070803'!H28+'070804'!H28+'070808'!H28+'070806'!H28</f>
        <v>42550569.34</v>
      </c>
      <c r="I28" s="194">
        <f>'070101'!I29+'070201'!I28+'070202'!I28+'070301'!I28+'070303 '!I28+'070304'!I28+'070401'!I28+'070802'!I28+'070803'!I28+'070804'!I28+'070808'!I28+'070806'!I28</f>
        <v>38686666.34000001</v>
      </c>
      <c r="J28" s="194">
        <f>'070101'!J29+'070201'!J28+'070202'!J28+'070301'!J28+'070303 '!J28+'070304'!J28+'070401'!J28+'070802'!J28+'070803'!J28+'070804'!J28+'070808'!J28+'070806'!J28</f>
        <v>43774149.14</v>
      </c>
      <c r="K28" s="194">
        <f>'070101'!K29+'070201'!K28+'070202'!K28+'070301'!K28+'070303 '!K28+'070304'!K28+'070401'!K28+'070802'!K28+'070803'!K28+'070804'!K28+'070808'!K28+'070806'!K28</f>
        <v>3863902.9999999986</v>
      </c>
      <c r="L28" s="116">
        <v>0</v>
      </c>
      <c r="M28" s="148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f>'070101'!D30+'070201'!D29+'070202'!D29+'070301'!D29+'070303 '!D29+'070304'!D29+'070401'!D29+'070802'!D29+'070803'!D29+'070804'!D29+'070808'!D29+'070806'!D29</f>
        <v>0</v>
      </c>
      <c r="E29" s="194">
        <f>'070101'!E30+'070201'!E29+'070202'!E29+'070301'!E29+'070303 '!E29+'070304'!E29+'070401'!E29+'070802'!E29+'070803'!E29+'070804'!E29+'070808'!E29+'070806'!E29</f>
        <v>0</v>
      </c>
      <c r="F29" s="194">
        <f>'070101'!F30+'070201'!F29+'070202'!F29+'070301'!F29+'070303 '!F29+'070304'!F29+'070401'!F29+'070802'!F29+'070803'!F29+'070804'!F29+'070808'!F29+'070806'!F29</f>
        <v>0</v>
      </c>
      <c r="G29" s="194">
        <f>'070101'!G30+'070201'!G29+'070202'!G29+'070301'!G29+'070303 '!G29+'070304'!G29+'070401'!G29+'070802'!G29+'070803'!G29+'070804'!G29+'070808'!G29+'070806'!G29</f>
        <v>0</v>
      </c>
      <c r="H29" s="194">
        <f>'070101'!H30+'070201'!H29+'070202'!H29+'070301'!H29+'070303 '!H29+'070304'!H29+'070401'!H29+'070802'!H29+'070803'!H29+'070804'!H29+'070808'!H29+'070806'!H29</f>
        <v>0</v>
      </c>
      <c r="I29" s="194">
        <f>'070101'!I30+'070201'!I29+'070202'!I29+'070301'!I29+'070303 '!I29+'070304'!I29+'070401'!I29+'070802'!I29+'070803'!I29+'070804'!I29+'070808'!I29+'070806'!I29</f>
        <v>0</v>
      </c>
      <c r="J29" s="194">
        <f>'070101'!J30+'070201'!J29+'070202'!J29+'070301'!J29+'070303 '!J29+'070304'!J29+'070401'!J29+'070802'!J29+'070803'!J29+'070804'!J29+'070808'!J29+'070806'!J29</f>
        <v>0</v>
      </c>
      <c r="K29" s="194">
        <f>'070101'!K30+'070201'!K29+'070202'!K29+'070301'!K29+'070303 '!K29+'070304'!K29+'070401'!K29+'070802'!K29+'070803'!K29+'070804'!K29+'070808'!K29+'070806'!K29</f>
        <v>0</v>
      </c>
      <c r="L29" s="116">
        <v>0</v>
      </c>
      <c r="M29" s="148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f>'070101'!D31+'070201'!D30+'070202'!D30+'070301'!D30+'070303 '!D30+'070304'!D30+'070401'!D30+'070802'!D30+'070803'!D30+'070804'!D30+'070808'!D30+'070806'!D30</f>
        <v>63224654</v>
      </c>
      <c r="E30" s="196">
        <f>'070101'!E31+'070201'!E30+'070202'!E30+'070301'!E30+'070303 '!E30+'070304'!E30+'070401'!E30+'070802'!E30+'070803'!E30+'070804'!E30+'070808'!E30+'070806'!E30</f>
        <v>7716574</v>
      </c>
      <c r="F30" s="196">
        <f>'070101'!F31+'070201'!F30+'070202'!F30+'070301'!F30+'070303 '!F30+'070304'!F30+'070401'!F30+'070802'!F30+'070803'!F30+'070804'!F30+'070808'!F30+'070806'!F30</f>
        <v>15446224.579999998</v>
      </c>
      <c r="G30" s="196">
        <f>'070101'!G31+'070201'!G30+'070202'!G30+'070301'!G30+'070303 '!G30+'070304'!G30+'070401'!G30+'070802'!G30+'070803'!G30+'070804'!G30+'070808'!G30+'070806'!G30</f>
        <v>0</v>
      </c>
      <c r="H30" s="196">
        <f>'070101'!H31+'070201'!H30+'070202'!H30+'070301'!H30+'070303 '!H30+'070304'!H30+'070401'!H30+'070802'!H30+'070803'!H30+'070804'!H30+'070808'!H30+'070806'!H30</f>
        <v>15426631.119999997</v>
      </c>
      <c r="I30" s="196">
        <f>'070101'!I31+'070201'!I30+'070202'!I30+'070301'!I30+'070303 '!I30+'070304'!I30+'070401'!I30+'070802'!I30+'070803'!I30+'070804'!I30+'070808'!I30+'070806'!I30</f>
        <v>14046494.14</v>
      </c>
      <c r="J30" s="196">
        <f>'070101'!J31+'070201'!J30+'070202'!J30+'070301'!J30+'070303 '!J30+'070304'!J30+'070401'!J30+'070802'!J30+'070803'!J30+'070804'!J30+'070808'!J30+'070806'!J30</f>
        <v>15872974.449999996</v>
      </c>
      <c r="K30" s="196">
        <f>'070101'!K31+'070201'!K30+'070202'!K30+'070301'!K30+'070303 '!K30+'070304'!K30+'070401'!K30+'070802'!K30+'070803'!K30+'070804'!K30+'070808'!K30+'070806'!K30</f>
        <v>1380136.9799999997</v>
      </c>
      <c r="L30" s="117">
        <v>0</v>
      </c>
      <c r="M30" s="148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201">
        <f>D32+D33+D34+D35+D42+D43+D44+D51</f>
        <v>76649319.27</v>
      </c>
      <c r="E31" s="201">
        <f aca="true" t="shared" si="4" ref="E31:K31">E32+E33+E34+E35+E42+E43+E44+E51</f>
        <v>3842737</v>
      </c>
      <c r="F31" s="201">
        <v>0</v>
      </c>
      <c r="G31" s="201">
        <f t="shared" si="4"/>
        <v>0</v>
      </c>
      <c r="H31" s="201">
        <f t="shared" si="4"/>
        <v>24806987.130000003</v>
      </c>
      <c r="I31" s="201">
        <f t="shared" si="4"/>
        <v>24760517.709999997</v>
      </c>
      <c r="J31" s="201">
        <f t="shared" si="4"/>
        <v>23000799.340000004</v>
      </c>
      <c r="K31" s="201">
        <f t="shared" si="4"/>
        <v>46469.42000000001</v>
      </c>
      <c r="L31" s="115">
        <f>SUM(L32:L36,L37:L37)</f>
        <v>0</v>
      </c>
      <c r="M31" s="148"/>
      <c r="N31" s="13"/>
    </row>
    <row r="32" spans="1:14" ht="15.75" customHeight="1">
      <c r="A32" s="239" t="s">
        <v>21</v>
      </c>
      <c r="B32" s="167">
        <v>2210</v>
      </c>
      <c r="C32" s="168" t="s">
        <v>88</v>
      </c>
      <c r="D32" s="196">
        <f>'070101'!D33+'070201'!D32+'070202'!D32+'070301'!D32+'070303 '!D32+'070304'!D32+'070401'!D32+'070802'!D32+'070803'!D32+'070804'!D32+'070808'!D32+'070806'!D32</f>
        <v>2022390</v>
      </c>
      <c r="E32" s="196">
        <f>'070101'!E33+'070201'!E32+'070202'!E32+'070301'!E32+'070303 '!E32+'070304'!E32+'070401'!E32+'070802'!E32+'070803'!E32+'070804'!E32+'070808'!E32+'070806'!E32</f>
        <v>0</v>
      </c>
      <c r="F32" s="196">
        <f>'070101'!F33+'070201'!F32+'070202'!F32+'070301'!F32+'070303 '!F32+'070304'!F32+'070401'!F32+'070802'!F32+'070803'!F32+'070804'!F32+'070808'!F32+'070806'!F32</f>
        <v>0</v>
      </c>
      <c r="G32" s="196">
        <f>'070101'!G33+'070201'!G32+'070202'!G32+'070301'!G32+'070303 '!G32+'070304'!G32+'070401'!G32+'070802'!G32+'070803'!G32+'070804'!G32+'070808'!G32+'070806'!G32</f>
        <v>0</v>
      </c>
      <c r="H32" s="196">
        <f>'070101'!H33+'070201'!H32+'070202'!H32+'070301'!H32+'070303 '!H32+'070304'!H32+'070401'!H32+'070802'!H32+'070803'!H32+'070804'!H32+'070808'!H32+'070806'!H32</f>
        <v>124935.35</v>
      </c>
      <c r="I32" s="196">
        <f>'070101'!I33+'070201'!I32+'070202'!I32+'070301'!I32+'070303 '!I32+'070304'!I32+'070401'!I32+'070802'!I32+'070803'!I32+'070804'!I32+'070808'!I32+'070806'!I32</f>
        <v>123355.35</v>
      </c>
      <c r="J32" s="196">
        <f>'070101'!J33+'070201'!J32+'070202'!J32+'070301'!J32+'070303 '!J32+'070304'!J32+'070401'!J32+'070802'!J32+'070803'!J32+'070804'!J32+'070808'!J32+'070806'!J32</f>
        <v>52458.04</v>
      </c>
      <c r="K32" s="196">
        <f>'070101'!K33+'070201'!K32+'070202'!K32+'070301'!K32+'070303 '!K32+'070304'!K32+'070401'!K32+'070802'!K32+'070803'!K32+'070804'!K32+'070808'!K32+'070806'!K32</f>
        <v>1580</v>
      </c>
      <c r="L32" s="116">
        <v>0</v>
      </c>
      <c r="M32" s="148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f>'070101'!D34+'070201'!D33+'070202'!D33+'070301'!D33+'070303 '!D33+'070304'!D33+'070401'!D33+'070802'!D33+'070803'!D33+'070804'!D33+'070808'!D33+'070806'!D33</f>
        <v>62800</v>
      </c>
      <c r="E33" s="196">
        <f>'070101'!E34+'070201'!E33+'070202'!E33+'070301'!E33+'070303 '!E33+'070304'!E33+'070401'!E33+'070802'!E33+'070803'!E33+'070804'!E33+'070808'!E33+'070806'!E33</f>
        <v>18900</v>
      </c>
      <c r="F33" s="196">
        <f>'070101'!F34+'070201'!F33+'070202'!F33+'070301'!F33+'070303 '!F33+'070304'!F33+'070401'!F33+'070802'!F33+'070803'!F33+'070804'!F33+'070808'!F33+'070806'!F33</f>
        <v>5627</v>
      </c>
      <c r="G33" s="196">
        <f>'070101'!G34+'070201'!G33+'070202'!G33+'070301'!G33+'070303 '!G33+'070304'!G33+'070401'!G33+'070802'!G33+'070803'!G33+'070804'!G33+'070808'!G33+'070806'!G33</f>
        <v>0</v>
      </c>
      <c r="H33" s="196">
        <f>'070101'!H34+'070201'!H33+'070202'!H33+'070301'!H33+'070303 '!H33+'070304'!H33+'070401'!H33+'070802'!H33+'070803'!H33+'070804'!H33+'070808'!H33+'070806'!H33</f>
        <v>3158.6400000000003</v>
      </c>
      <c r="I33" s="196">
        <f>'070101'!I34+'070201'!I33+'070202'!I33+'070301'!I33+'070303 '!I33+'070304'!I33+'070401'!I33+'070802'!I33+'070803'!I33+'070804'!I33+'070808'!I33+'070806'!I33</f>
        <v>3158.6400000000003</v>
      </c>
      <c r="J33" s="196">
        <f>'070101'!J34+'070201'!J33+'070202'!J33+'070301'!J33+'070303 '!J33+'070304'!J33+'070401'!J33+'070802'!J33+'070803'!J33+'070804'!J33+'070808'!J33+'070806'!J33</f>
        <v>1968.97</v>
      </c>
      <c r="K33" s="196">
        <f>'070101'!K34+'070201'!K33+'070202'!K33+'070301'!K33+'070303 '!K33+'070304'!K33+'070401'!K33+'070802'!K33+'070803'!K33+'070804'!K33+'070808'!K33+'070806'!K33</f>
        <v>0</v>
      </c>
      <c r="L33" s="116">
        <v>0</v>
      </c>
      <c r="M33" s="148"/>
      <c r="N33" s="5" t="s">
        <v>136</v>
      </c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f>'070101'!D35+'070201'!D34+'070202'!D34+'070301'!D34+'070303 '!D34+'070304'!D34+'070401'!D34+'070802'!D34+'070803'!D34+'070804'!D34+'070808'!D34+'070806'!D34</f>
        <v>21485225.909999996</v>
      </c>
      <c r="E34" s="196">
        <f>'070101'!E35+'070201'!E34+'070202'!E34+'070301'!E34+'070303 '!E34+'070304'!E34+'070401'!E34+'070802'!E34+'070803'!E34+'070804'!E34+'070808'!E34+'070806'!E34</f>
        <v>3823837</v>
      </c>
      <c r="F34" s="196">
        <f>'070101'!F35+'070201'!F34+'070202'!F34+'070301'!F34+'070303 '!F34+'070304'!F34+'070401'!F34+'070802'!F34+'070803'!F34+'070804'!F34+'070808'!F34+'070806'!F34</f>
        <v>6313412.340000001</v>
      </c>
      <c r="G34" s="196">
        <f>'070101'!G35+'070201'!G34+'070202'!G34+'070301'!G34+'070303 '!G34+'070304'!G34+'070401'!G34+'070802'!G34+'070803'!G34+'070804'!G34+'070808'!G34+'070806'!G34</f>
        <v>0</v>
      </c>
      <c r="H34" s="196">
        <f>'070101'!H35+'070201'!H34+'070202'!H34+'070301'!H34+'070303 '!H34+'070304'!H34+'070401'!H34+'070802'!H34+'070803'!H34+'070804'!H34+'070808'!H34+'070806'!H34</f>
        <v>5521350.260000001</v>
      </c>
      <c r="I34" s="196">
        <f>'070101'!I35+'070201'!I34+'070202'!I34+'070301'!I34+'070303 '!I34+'070304'!I34+'070401'!I34+'070802'!I34+'070803'!I34+'070804'!I34+'070808'!I34+'070806'!I34</f>
        <v>5508569.37</v>
      </c>
      <c r="J34" s="196">
        <f>'070101'!J35+'070201'!J34+'070202'!J34+'070301'!J34+'070303 '!J34+'070304'!J34+'070401'!J34+'070802'!J34+'070803'!J34+'070804'!J34+'070808'!J34+'070806'!J34</f>
        <v>3748162.94</v>
      </c>
      <c r="K34" s="196">
        <f>'070101'!K35+'070201'!K34+'070202'!K34+'070301'!K34+'070303 '!K34+'070304'!K34+'070401'!K34+'070802'!K34+'070803'!K34+'070804'!K34+'070808'!K34+'070806'!K34</f>
        <v>12780.890000000254</v>
      </c>
      <c r="L34" s="116">
        <v>0</v>
      </c>
      <c r="M34" s="148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f>'070101'!D36+'070201'!D35+'070202'!D35+'070301'!D35+'070303 '!D35+'070304'!D35+'070401'!D35+'070802'!D35+'070803'!D35+'070804'!D35+'070808'!D35+'070806'!D35</f>
        <v>2370735</v>
      </c>
      <c r="E35" s="196">
        <f>'070101'!E36+'070201'!E35+'070202'!E35+'070301'!E35+'070303 '!E35+'070304'!E35+'070401'!E35+'070802'!E35+'070803'!E35+'070804'!E35+'070808'!E35+'070806'!E35</f>
        <v>0</v>
      </c>
      <c r="F35" s="196">
        <f>'070101'!F36+'070201'!F35+'070202'!F35+'070301'!F35+'070303 '!F35+'070304'!F35+'070401'!F35+'070802'!F35+'070803'!F35+'070804'!F35+'070808'!F35+'070806'!F35</f>
        <v>0</v>
      </c>
      <c r="G35" s="196">
        <f>'070101'!G36+'070201'!G35+'070202'!G35+'070301'!G35+'070303 '!G35+'070304'!G35+'070401'!G35+'070802'!G35+'070803'!G35+'070804'!G35+'070808'!G35+'070806'!G35</f>
        <v>0</v>
      </c>
      <c r="H35" s="196">
        <f>'070101'!H36+'070201'!H35+'070202'!H35+'070301'!H35+'070303 '!H35+'070304'!H35+'070401'!H35+'070802'!H35+'070803'!H35+'070804'!H35+'070808'!H35+'070806'!H35</f>
        <v>419680.9</v>
      </c>
      <c r="I35" s="196">
        <f>'070101'!I36+'070201'!I35+'070202'!I35+'070301'!I35+'070303 '!I35+'070304'!I35+'070401'!I35+'070802'!I35+'070803'!I35+'070804'!I35+'070808'!I35+'070806'!I35</f>
        <v>419667.35000000003</v>
      </c>
      <c r="J35" s="196">
        <f>'070101'!J36+'070201'!J35+'070202'!J35+'070301'!J35+'070303 '!J35+'070304'!J35+'070401'!J35+'070802'!J35+'070803'!J35+'070804'!J35+'070808'!J35+'070806'!J35</f>
        <v>157174.58000000002</v>
      </c>
      <c r="K35" s="196">
        <f>'070101'!K36+'070201'!K35+'070202'!K35+'070301'!K35+'070303 '!K35+'070304'!K35+'070401'!K35+'070802'!K35+'070803'!K35+'070804'!K35+'070808'!K35+'070806'!K35</f>
        <v>13.550000000017462</v>
      </c>
      <c r="L35" s="116">
        <v>0</v>
      </c>
      <c r="M35" s="148"/>
      <c r="N35" s="5"/>
    </row>
    <row r="36" spans="1:14" ht="15" hidden="1">
      <c r="A36" s="104"/>
      <c r="B36" s="39"/>
      <c r="C36" s="40"/>
      <c r="D36" s="196">
        <f>'070101'!D37+'070201'!D36+'070202'!D36+'070301'!D36+'070303 '!D36+'070304'!D36+'070401'!D36+'070802'!D36+'070803'!D36+'070804'!D36+'070808'!D36+'070806'!D36</f>
        <v>0</v>
      </c>
      <c r="E36" s="196">
        <f>'070101'!E37+'070201'!E36+'070202'!E36+'070301'!E36+'070303 '!E36+'070304'!E36+'070401'!E36+'070802'!E36+'070803'!E36+'070804'!E36+'070808'!E36+'070806'!E36</f>
        <v>0</v>
      </c>
      <c r="F36" s="196">
        <f>'070101'!F37+'070201'!F36+'070202'!F36+'070301'!F36+'070303 '!F36+'070304'!F36+'070401'!F36+'070802'!F36+'070803'!F36+'070804'!F36+'070808'!F36+'070806'!F36</f>
        <v>0</v>
      </c>
      <c r="G36" s="196">
        <f>'070101'!G37+'070201'!G36+'070202'!G36+'070301'!G36+'070303 '!G36+'070304'!G36+'070401'!G36+'070802'!G36+'070803'!G36+'070804'!G36+'070808'!G36+'070806'!G36</f>
        <v>0</v>
      </c>
      <c r="H36" s="196">
        <f>'070101'!H37+'070201'!H36+'070202'!H36+'070301'!H36+'070303 '!H36+'070304'!H36+'070401'!H36+'070802'!H36+'070803'!H36+'070804'!H36+'070808'!H36+'070806'!H36</f>
        <v>0</v>
      </c>
      <c r="I36" s="196">
        <f>'070101'!I37+'070201'!I36+'070202'!I36+'070301'!I36+'070303 '!I36+'070304'!I36+'070401'!I36+'070802'!I36+'070803'!I36+'070804'!I36+'070808'!I36+'070806'!I36</f>
        <v>0</v>
      </c>
      <c r="J36" s="196">
        <f>'070101'!J37+'070201'!J36+'070202'!J36+'070301'!J36+'070303 '!J36+'070304'!J36+'070401'!J36+'070802'!J36+'070803'!J36+'070804'!J36+'070808'!J36+'070806'!J36</f>
        <v>0</v>
      </c>
      <c r="K36" s="196">
        <f>'070101'!K37+'070201'!K36+'070202'!K36+'070301'!K36+'070303 '!K36+'070304'!K36+'070401'!K36+'070802'!K36+'070803'!K36+'070804'!K36+'070808'!K36+'070806'!K36</f>
        <v>0</v>
      </c>
      <c r="L36" s="116">
        <v>0</v>
      </c>
      <c r="M36" s="148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f>'070101'!D38+'070201'!D37+'070202'!D37+'070301'!D37+'070303 '!D37+'070304'!D37+'070401'!D37+'070802'!D37+'070803'!D37+'070804'!D37+'070808'!D37+'070806'!D37</f>
        <v>0</v>
      </c>
      <c r="E37" s="196">
        <f>'070101'!E38+'070201'!E37+'070202'!E37+'070301'!E37+'070303 '!E37+'070304'!E37+'070401'!E37+'070802'!E37+'070803'!E37+'070804'!E37+'070808'!E37+'070806'!E37</f>
        <v>0</v>
      </c>
      <c r="F37" s="196">
        <f>'070101'!F38+'070201'!F37+'070202'!F37+'070301'!F37+'070303 '!F37+'070304'!F37+'070401'!F37+'070802'!F37+'070803'!F37+'070804'!F37+'070808'!F37+'070806'!F37</f>
        <v>0</v>
      </c>
      <c r="G37" s="196">
        <f>'070101'!G38+'070201'!G37+'070202'!G37+'070301'!G37+'070303 '!G37+'070304'!G37+'070401'!G37+'070802'!G37+'070803'!G37+'070804'!G37+'070808'!G37+'070806'!G37</f>
        <v>0</v>
      </c>
      <c r="H37" s="196">
        <f>'070101'!H38+'070201'!H37+'070202'!H37+'070301'!H37+'070303 '!H37+'070304'!H37+'070401'!H37+'070802'!H37+'070803'!H37+'070804'!H37+'070808'!H37+'070806'!H37</f>
        <v>0</v>
      </c>
      <c r="I37" s="196">
        <f>'070101'!I38+'070201'!I37+'070202'!I37+'070301'!I37+'070303 '!I37+'070304'!I37+'070401'!I37+'070802'!I37+'070803'!I37+'070804'!I37+'070808'!I37+'070806'!I37</f>
        <v>0</v>
      </c>
      <c r="J37" s="196">
        <f>'070101'!J38+'070201'!J37+'070202'!J37+'070301'!J37+'070303 '!J37+'070304'!J37+'070401'!J37+'070802'!J37+'070803'!J37+'070804'!J37+'070808'!J37+'070806'!J37</f>
        <v>0</v>
      </c>
      <c r="K37" s="196">
        <f>'070101'!K38+'070201'!K37+'070202'!K37+'070301'!K37+'070303 '!K37+'070304'!K37+'070401'!K37+'070802'!K37+'070803'!K37+'070804'!K37+'070808'!K37+'070806'!K37</f>
        <v>0</v>
      </c>
      <c r="L37" s="116">
        <v>0</v>
      </c>
      <c r="M37" s="148"/>
      <c r="N37" s="5"/>
    </row>
    <row r="38" spans="1:14" ht="28.5" hidden="1">
      <c r="A38" s="104" t="s">
        <v>27</v>
      </c>
      <c r="B38" s="39">
        <v>1137</v>
      </c>
      <c r="C38" s="39"/>
      <c r="D38" s="196">
        <f>'070101'!D39+'070201'!D38+'070202'!D38+'070301'!D38+'070303 '!D38+'070304'!D38+'070401'!D38+'070802'!D38+'070803'!D38+'070804'!D38+'070808'!D38+'070806'!D38</f>
        <v>0</v>
      </c>
      <c r="E38" s="196">
        <f>'070101'!E39+'070201'!E38+'070202'!E38+'070301'!E38+'070303 '!E38+'070304'!E38+'070401'!E38+'070802'!E38+'070803'!E38+'070804'!E38+'070808'!E38+'070806'!E38</f>
        <v>0</v>
      </c>
      <c r="F38" s="196">
        <f>'070101'!F39+'070201'!F38+'070202'!F38+'070301'!F38+'070303 '!F38+'070304'!F38+'070401'!F38+'070802'!F38+'070803'!F38+'070804'!F38+'070808'!F38+'070806'!F38</f>
        <v>0</v>
      </c>
      <c r="G38" s="196">
        <f>'070101'!G39+'070201'!G38+'070202'!G38+'070301'!G38+'070303 '!G38+'070304'!G38+'070401'!G38+'070802'!G38+'070803'!G38+'070804'!G38+'070808'!G38+'070806'!G38</f>
        <v>0</v>
      </c>
      <c r="H38" s="196">
        <f>'070101'!H39+'070201'!H38+'070202'!H38+'070301'!H38+'070303 '!H38+'070304'!H38+'070401'!H38+'070802'!H38+'070803'!H38+'070804'!H38+'070808'!H38+'070806'!H38</f>
        <v>0</v>
      </c>
      <c r="I38" s="196">
        <f>'070101'!I39+'070201'!I38+'070202'!I38+'070301'!I38+'070303 '!I38+'070304'!I38+'070401'!I38+'070802'!I38+'070803'!I38+'070804'!I38+'070808'!I38+'070806'!I38</f>
        <v>0</v>
      </c>
      <c r="J38" s="196">
        <f>'070101'!J39+'070201'!J38+'070202'!J38+'070301'!J38+'070303 '!J38+'070304'!J38+'070401'!J38+'070802'!J38+'070803'!J38+'070804'!J38+'070808'!J38+'070806'!J38</f>
        <v>0</v>
      </c>
      <c r="K38" s="196">
        <f>'070101'!K39+'070201'!K38+'070202'!K38+'070301'!K38+'070303 '!K38+'070304'!K38+'070401'!K38+'070802'!K38+'070803'!K38+'070804'!K38+'070808'!K38+'070806'!K38</f>
        <v>0</v>
      </c>
      <c r="L38" s="116">
        <v>0</v>
      </c>
      <c r="M38" s="148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f>'070101'!D40+'070201'!D39+'070202'!D39+'070301'!D39+'070303 '!D39+'070304'!D39+'070401'!D39+'070802'!D39+'070803'!D39+'070804'!D39+'070808'!D39+'070806'!D39</f>
        <v>0</v>
      </c>
      <c r="E39" s="196">
        <f>'070101'!E40+'070201'!E39+'070202'!E39+'070301'!E39+'070303 '!E39+'070304'!E39+'070401'!E39+'070802'!E39+'070803'!E39+'070804'!E39+'070808'!E39+'070806'!E39</f>
        <v>0</v>
      </c>
      <c r="F39" s="196">
        <f>'070101'!F40+'070201'!F39+'070202'!F39+'070301'!F39+'070303 '!F39+'070304'!F39+'070401'!F39+'070802'!F39+'070803'!F39+'070804'!F39+'070808'!F39+'070806'!F39</f>
        <v>0</v>
      </c>
      <c r="G39" s="196">
        <f>'070101'!G40+'070201'!G39+'070202'!G39+'070301'!G39+'070303 '!G39+'070304'!G39+'070401'!G39+'070802'!G39+'070803'!G39+'070804'!G39+'070808'!G39+'070806'!G39</f>
        <v>0</v>
      </c>
      <c r="H39" s="196">
        <f>'070101'!H40+'070201'!H39+'070202'!H39+'070301'!H39+'070303 '!H39+'070304'!H39+'070401'!H39+'070802'!H39+'070803'!H39+'070804'!H39+'070808'!H39+'070806'!H39</f>
        <v>0</v>
      </c>
      <c r="I39" s="196">
        <f>'070101'!I40+'070201'!I39+'070202'!I39+'070301'!I39+'070303 '!I39+'070304'!I39+'070401'!I39+'070802'!I39+'070803'!I39+'070804'!I39+'070808'!I39+'070806'!I39</f>
        <v>0</v>
      </c>
      <c r="J39" s="196">
        <f>'070101'!J40+'070201'!J39+'070202'!J39+'070301'!J39+'070303 '!J39+'070304'!J39+'070401'!J39+'070802'!J39+'070803'!J39+'070804'!J39+'070808'!J39+'070806'!J39</f>
        <v>0</v>
      </c>
      <c r="K39" s="196">
        <f>'070101'!K40+'070201'!K39+'070202'!K39+'070301'!K39+'070303 '!K39+'070304'!K39+'070401'!K39+'070802'!K39+'070803'!K39+'070804'!K39+'070808'!K39+'070806'!K39</f>
        <v>0</v>
      </c>
      <c r="L39" s="116">
        <v>0</v>
      </c>
      <c r="M39" s="148"/>
      <c r="N39" s="5"/>
    </row>
    <row r="40" spans="1:14" ht="17.25" customHeight="1" hidden="1">
      <c r="A40" s="101" t="s">
        <v>28</v>
      </c>
      <c r="B40" s="39">
        <v>1139</v>
      </c>
      <c r="C40" s="39"/>
      <c r="D40" s="196">
        <f>'070101'!D41+'070201'!D40+'070202'!D40+'070301'!D40+'070303 '!D40+'070304'!D40+'070401'!D40+'070802'!D40+'070803'!D40+'070804'!D40+'070808'!D40+'070806'!D40</f>
        <v>0</v>
      </c>
      <c r="E40" s="196">
        <f>'070101'!E41+'070201'!E40+'070202'!E40+'070301'!E40+'070303 '!E40+'070304'!E40+'070401'!E40+'070802'!E40+'070803'!E40+'070804'!E40+'070808'!E40+'070806'!E40</f>
        <v>0</v>
      </c>
      <c r="F40" s="196">
        <f>'070101'!F41+'070201'!F40+'070202'!F40+'070301'!F40+'070303 '!F40+'070304'!F40+'070401'!F40+'070802'!F40+'070803'!F40+'070804'!F40+'070808'!F40+'070806'!F40</f>
        <v>0</v>
      </c>
      <c r="G40" s="196">
        <f>'070101'!G41+'070201'!G40+'070202'!G40+'070301'!G40+'070303 '!G40+'070304'!G40+'070401'!G40+'070802'!G40+'070803'!G40+'070804'!G40+'070808'!G40+'070806'!G40</f>
        <v>0</v>
      </c>
      <c r="H40" s="196">
        <f>'070101'!H41+'070201'!H40+'070202'!H40+'070301'!H40+'070303 '!H40+'070304'!H40+'070401'!H40+'070802'!H40+'070803'!H40+'070804'!H40+'070808'!H40+'070806'!H40</f>
        <v>0</v>
      </c>
      <c r="I40" s="196">
        <f>'070101'!I41+'070201'!I40+'070202'!I40+'070301'!I40+'070303 '!I40+'070304'!I40+'070401'!I40+'070802'!I40+'070803'!I40+'070804'!I40+'070808'!I40+'070806'!I40</f>
        <v>0</v>
      </c>
      <c r="J40" s="196">
        <f>'070101'!J41+'070201'!J40+'070202'!J40+'070301'!J40+'070303 '!J40+'070304'!J40+'070401'!J40+'070802'!J40+'070803'!J40+'070804'!J40+'070808'!J40+'070806'!J40</f>
        <v>0</v>
      </c>
      <c r="K40" s="196">
        <f>'070101'!K41+'070201'!K40+'070202'!K40+'070301'!K40+'070303 '!K40+'070304'!K40+'070401'!K40+'070802'!K40+'070803'!K40+'070804'!K40+'070808'!K40+'070806'!K40</f>
        <v>0</v>
      </c>
      <c r="L40" s="111">
        <v>0</v>
      </c>
      <c r="M40" s="148"/>
      <c r="N40" s="5"/>
    </row>
    <row r="41" spans="1:14" ht="13.5" customHeight="1" hidden="1" thickTop="1">
      <c r="A41" s="88">
        <v>1</v>
      </c>
      <c r="B41" s="89">
        <v>2</v>
      </c>
      <c r="C41" s="89"/>
      <c r="D41" s="196">
        <f>'070101'!D42+'070201'!D41+'070202'!D41+'070301'!D41+'070303 '!D41+'070304'!D41+'070401'!D41+'070802'!D41+'070803'!D41+'070804'!D41+'070808'!D41+'070806'!D41</f>
        <v>24</v>
      </c>
      <c r="E41" s="196">
        <f>'070101'!E42+'070201'!E41+'070202'!E41+'070301'!E41+'070303 '!E41+'070304'!E41+'070401'!E41+'070802'!E41+'070803'!E41+'070804'!E41+'070808'!E41+'070806'!E41</f>
        <v>45</v>
      </c>
      <c r="F41" s="196">
        <f>'070101'!F42+'070201'!F41+'070202'!F41+'070301'!F41+'070303 '!F41+'070304'!F41+'070401'!F41+'070802'!F41+'070803'!F41+'070804'!F41+'070808'!F41+'070806'!F41</f>
        <v>45</v>
      </c>
      <c r="G41" s="196">
        <f>'070101'!G42+'070201'!G41+'070202'!G41+'070301'!G41+'070303 '!G41+'070304'!G41+'070401'!G41+'070802'!G41+'070803'!G41+'070804'!G41+'070808'!G41+'070806'!G41</f>
        <v>54</v>
      </c>
      <c r="H41" s="196">
        <f>'070101'!H42+'070201'!H41+'070202'!H41+'070301'!H41+'070303 '!H41+'070304'!H41+'070401'!H41+'070802'!H41+'070803'!H41+'070804'!H41+'070808'!H41+'070806'!H41</f>
        <v>56</v>
      </c>
      <c r="I41" s="196">
        <f>'070101'!I42+'070201'!I41+'070202'!I41+'070301'!I41+'070303 '!I41+'070304'!I41+'070401'!I41+'070802'!I41+'070803'!I41+'070804'!I41+'070808'!I41+'070806'!I41</f>
        <v>56</v>
      </c>
      <c r="J41" s="196">
        <f>'070101'!J42+'070201'!J41+'070202'!J41+'070301'!J41+'070303 '!J41+'070304'!J41+'070401'!J41+'070802'!J41+'070803'!J41+'070804'!J41+'070808'!J41+'070806'!J41</f>
        <v>72</v>
      </c>
      <c r="K41" s="196">
        <f>'070101'!K42+'070201'!K41+'070202'!K41+'070301'!K41+'070303 '!K41+'070304'!K41+'070401'!K41+'070802'!K41+'070803'!K41+'070804'!K41+'070808'!K41+'070806'!K41</f>
        <v>79</v>
      </c>
      <c r="L41" s="110">
        <v>10</v>
      </c>
      <c r="M41" s="148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f>'070101'!D43+'070201'!D42+'070202'!D42+'070301'!D42+'070303 '!D42+'070304'!D42+'070401'!D42+'070802'!D42+'070803'!D42+'070804'!D42+'070808'!D42+'070806'!D42</f>
        <v>14000</v>
      </c>
      <c r="E42" s="196">
        <f>'070101'!E43+'070201'!E42+'070202'!E42+'070301'!E42+'070303 '!E42+'070304'!E42+'070401'!E42+'070802'!E42+'070803'!E42+'070804'!E42+'070808'!E42+'070806'!E42</f>
        <v>0</v>
      </c>
      <c r="F42" s="196">
        <f>'070101'!F43+'070201'!F42+'070202'!F42+'070301'!F42+'070303 '!F42+'070304'!F42+'070401'!F42+'070802'!F42+'070803'!F42+'070804'!F42+'070808'!F42+'070806'!F42</f>
        <v>0</v>
      </c>
      <c r="G42" s="196">
        <f>'070101'!G43+'070201'!G42+'070202'!G42+'070301'!G42+'070303 '!G42+'070304'!G42+'070401'!G42+'070802'!G42+'070803'!G42+'070804'!G42+'070808'!G42+'070806'!G42</f>
        <v>0</v>
      </c>
      <c r="H42" s="196">
        <f>'070101'!H43+'070201'!H42+'070202'!H42+'070301'!H42+'070303 '!H42+'070304'!H42+'070401'!H42+'070802'!H42+'070803'!H42+'070804'!H42+'070808'!H42+'070806'!H42</f>
        <v>0</v>
      </c>
      <c r="I42" s="196">
        <f>'070101'!I43+'070201'!I42+'070202'!I42+'070301'!I42+'070303 '!I42+'070304'!I42+'070401'!I42+'070802'!I42+'070803'!I42+'070804'!I42+'070808'!I42+'070806'!I42</f>
        <v>0</v>
      </c>
      <c r="J42" s="196">
        <f>'070101'!J43+'070201'!J42+'070202'!J42+'070301'!J42+'070303 '!J42+'070304'!J42+'070401'!J42+'070802'!J42+'070803'!J42+'070804'!J42+'070808'!J42+'070806'!J42</f>
        <v>0</v>
      </c>
      <c r="K42" s="196">
        <f>'070101'!K43+'070201'!K42+'070202'!K42+'070301'!K42+'070303 '!K42+'070304'!K42+'070401'!K42+'070802'!K42+'070803'!K42+'070804'!K42+'070808'!K42+'070806'!K42</f>
        <v>0</v>
      </c>
      <c r="L42" s="117">
        <v>0</v>
      </c>
      <c r="M42" s="148"/>
      <c r="N42" s="13"/>
    </row>
    <row r="43" spans="1:14" s="14" customFormat="1" ht="15">
      <c r="A43" s="103" t="s">
        <v>190</v>
      </c>
      <c r="B43" s="41">
        <v>2260</v>
      </c>
      <c r="C43" s="41">
        <v>140</v>
      </c>
      <c r="D43" s="196">
        <f>'070101'!D44+'070201'!D43+'070202'!D43+'070301'!D43+'070303 '!D43+'070304'!D43+'070401'!D43+'070802'!D43+'070803'!D43+'070804'!D43+'070808'!D43+'070806'!D43</f>
        <v>0</v>
      </c>
      <c r="E43" s="196">
        <f>'070101'!E44+'070201'!E43+'070202'!E43+'070301'!E43+'070303 '!E43+'070304'!E43+'070401'!E43+'070802'!E43+'070803'!E43+'070804'!E43+'070808'!E43+'070806'!E43</f>
        <v>0</v>
      </c>
      <c r="F43" s="196">
        <f>'070101'!F44+'070201'!F43+'070202'!F43+'070301'!F43+'070303 '!F43+'070304'!F43+'070401'!F43+'070802'!F43+'070803'!F43+'070804'!F43+'070808'!F43+'070806'!F43</f>
        <v>0</v>
      </c>
      <c r="G43" s="196">
        <f>'070101'!G44+'070201'!G43+'070202'!G43+'070301'!G43+'070303 '!G43+'070304'!G43+'070401'!G43+'070802'!G43+'070803'!G43+'070804'!G43+'070808'!G43+'070806'!G43</f>
        <v>0</v>
      </c>
      <c r="H43" s="196">
        <f>'070101'!H44+'070201'!H43+'070202'!H43+'070301'!H43+'070303 '!H43+'070304'!H43+'070401'!H43+'070802'!H43+'070803'!H43+'070804'!H43+'070808'!H43+'070806'!H43</f>
        <v>0</v>
      </c>
      <c r="I43" s="196">
        <f>'070101'!I44+'070201'!I43+'070202'!I43+'070301'!I43+'070303 '!I43+'070304'!I43+'070401'!I43+'070802'!I43+'070803'!I43+'070804'!I43+'070808'!I43+'070806'!I43</f>
        <v>0</v>
      </c>
      <c r="J43" s="196">
        <f>'070101'!J44+'070201'!J43+'070202'!J43+'070301'!J43+'070303 '!J43+'070304'!J43+'070401'!J43+'070802'!J43+'070803'!J43+'070804'!J43+'070808'!J43+'070806'!J43</f>
        <v>0</v>
      </c>
      <c r="K43" s="196">
        <f>'070101'!K44+'070201'!K43+'070202'!K43+'070301'!K43+'070303 '!K43+'070304'!K43+'070401'!K43+'070802'!K43+'070803'!K43+'070804'!K43+'070808'!K43+'070806'!K43</f>
        <v>0</v>
      </c>
      <c r="L43" s="116">
        <v>0</v>
      </c>
      <c r="M43" s="148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6">
        <f>'070101'!D45+'070201'!D44+'070202'!D44+'070301'!D44+'070303 '!D44+'070304'!D44+'070401'!D44+'070802'!D44+'070803'!D44+'070804'!D44+'070808'!D44+'070806'!D44</f>
        <v>50335068.36</v>
      </c>
      <c r="E44" s="196">
        <f>'070101'!E45+'070201'!E44+'070202'!E44+'070301'!E44+'070303 '!E44+'070304'!E44+'070401'!E44+'070802'!E44+'070803'!E44+'070804'!E44+'070808'!E44+'070806'!E44</f>
        <v>0</v>
      </c>
      <c r="F44" s="196">
        <f>'070101'!F45+'070201'!F44+'070202'!F44+'070301'!F44+'070303 '!F44+'070304'!F44+'070401'!F44+'070802'!F44+'070803'!F44+'070804'!F44+'070808'!F44+'070806'!F44</f>
        <v>19825507.360000003</v>
      </c>
      <c r="G44" s="196">
        <f>'070101'!G45+'070201'!G44+'070202'!G44+'070301'!G44+'070303 '!G44+'070304'!G44+'070401'!G44+'070802'!G44+'070803'!G44+'070804'!G44+'070808'!G44+'070806'!G44</f>
        <v>0</v>
      </c>
      <c r="H44" s="196">
        <f>'070101'!H45+'070201'!H44+'070202'!H44+'070301'!H44+'070303 '!H44+'070304'!H44+'070401'!H44+'070802'!H44+'070803'!H44+'070804'!H44+'070808'!H44+'070806'!H44</f>
        <v>18568897.26</v>
      </c>
      <c r="I44" s="196">
        <f>'070101'!I45+'070201'!I44+'070202'!I44+'070301'!I44+'070303 '!I44+'070304'!I44+'070401'!I44+'070802'!I44+'070803'!I44+'070804'!I44+'070808'!I44+'070806'!I44</f>
        <v>18536802.279999997</v>
      </c>
      <c r="J44" s="196">
        <f>'070101'!J45+'070201'!J44+'070202'!J44+'070301'!J44+'070303 '!J44+'070304'!J44+'070401'!J44+'070802'!J44+'070803'!J44+'070804'!J44+'070808'!J44+'070806'!J44</f>
        <v>18872070.090000004</v>
      </c>
      <c r="K44" s="196">
        <f>'070101'!K45+'070201'!K44+'070202'!K44+'070301'!K44+'070303 '!K44+'070304'!K44+'070401'!K44+'070802'!K44+'070803'!K44+'070804'!K44+'070808'!K44+'070806'!K44</f>
        <v>32094.97999999974</v>
      </c>
      <c r="L44" s="115">
        <f>SUM(L45:L50)</f>
        <v>0</v>
      </c>
      <c r="M44" s="148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194">
        <f>'070101'!D46+'070201'!D45+'070202'!D45+'070301'!D45+'070303 '!D45+'070304'!D45+'070401'!D45+'070802'!D45+'070803'!D45+'070804'!D45+'070808'!D45+'070806'!D45</f>
        <v>31540087.360000003</v>
      </c>
      <c r="E45" s="194">
        <f>'070101'!E46+'070201'!E45+'070202'!E45+'070301'!E45+'070303 '!E45+'070304'!E45+'070401'!E45+'070802'!E45+'070803'!E45+'070804'!E45+'070808'!E45+'070806'!E45</f>
        <v>0</v>
      </c>
      <c r="F45" s="194">
        <f>'070101'!F46+'070201'!F45+'070202'!F45+'070301'!F45+'070303 '!F45+'070304'!F45+'070401'!F45+'070802'!F45+'070803'!F45+'070804'!F45+'070808'!F45+'070806'!F45</f>
        <v>0</v>
      </c>
      <c r="G45" s="194">
        <f>'070101'!G46+'070201'!G45+'070202'!G45+'070301'!G45+'070303 '!G45+'070304'!G45+'070401'!G45+'070802'!G45+'070803'!G45+'070804'!G45+'070808'!G45+'070806'!G45</f>
        <v>0</v>
      </c>
      <c r="H45" s="194">
        <f>'070101'!H46+'070201'!H45+'070202'!H45+'070301'!H45+'070303 '!H45+'070304'!H45+'070401'!H45+'070802'!H45+'070803'!H45+'070804'!H45+'070808'!H45+'070806'!H45</f>
        <v>13891487.859999998</v>
      </c>
      <c r="I45" s="194">
        <f>'070101'!I46+'070201'!I45+'070202'!I45+'070301'!I45+'070303 '!I45+'070304'!I45+'070401'!I45+'070802'!I45+'070803'!I45+'070804'!I45+'070808'!I45+'070806'!I45</f>
        <v>13879553.909999998</v>
      </c>
      <c r="J45" s="194">
        <f>'070101'!J46+'070201'!J45+'070202'!J45+'070301'!J45+'070303 '!J45+'070304'!J45+'070401'!J45+'070802'!J45+'070803'!J45+'070804'!J45+'070808'!J45+'070806'!J45</f>
        <v>15200108.279999997</v>
      </c>
      <c r="K45" s="194">
        <f>'070101'!K46+'070201'!K45+'070202'!K45+'070301'!K45+'070303 '!K45+'070304'!K45+'070401'!K45+'070802'!K45+'070803'!K45+'070804'!K45+'070808'!K45+'070806'!K45</f>
        <v>11933.949999999837</v>
      </c>
      <c r="L45" s="116">
        <v>0</v>
      </c>
      <c r="M45" s="148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194">
        <f>'070101'!D47+'070201'!D46+'070202'!D46+'070301'!D46+'070303 '!D46+'070304'!D46+'070401'!D46+'070802'!D46+'070803'!D46+'070804'!D46+'070808'!D46+'070806'!D46</f>
        <v>1623200</v>
      </c>
      <c r="E46" s="194">
        <f>'070101'!E47+'070201'!E46+'070202'!E46+'070301'!E46+'070303 '!E46+'070304'!E46+'070401'!E46+'070802'!E46+'070803'!E46+'070804'!E46+'070808'!E46+'070806'!E46</f>
        <v>0</v>
      </c>
      <c r="F46" s="194">
        <f>'070101'!F47+'070201'!F46+'070202'!F46+'070301'!F46+'070303 '!F46+'070304'!F46+'070401'!F46+'070802'!F46+'070803'!F46+'070804'!F46+'070808'!F46+'070806'!F46</f>
        <v>0</v>
      </c>
      <c r="G46" s="194">
        <f>'070101'!G47+'070201'!G46+'070202'!G46+'070301'!G46+'070303 '!G46+'070304'!G46+'070401'!G46+'070802'!G46+'070803'!G46+'070804'!G46+'070808'!G46+'070806'!G46</f>
        <v>0</v>
      </c>
      <c r="H46" s="194">
        <f>'070101'!H47+'070201'!H46+'070202'!H46+'070301'!H46+'070303 '!H46+'070304'!H46+'070401'!H46+'070802'!H46+'070803'!H46+'070804'!H46+'070808'!H46+'070806'!H46</f>
        <v>376484.45</v>
      </c>
      <c r="I46" s="194">
        <f>'070101'!I47+'070201'!I46+'070202'!I46+'070301'!I46+'070303 '!I46+'070304'!I46+'070401'!I46+'070802'!I46+'070803'!I46+'070804'!I46+'070808'!I46+'070806'!I46</f>
        <v>375234.51999999996</v>
      </c>
      <c r="J46" s="194">
        <f>'070101'!J47+'070201'!J46+'070202'!J46+'070301'!J46+'070303 '!J46+'070304'!J46+'070401'!J46+'070802'!J46+'070803'!J46+'070804'!J46+'070808'!J46+'070806'!J46</f>
        <v>375188.45</v>
      </c>
      <c r="K46" s="194">
        <f>'070101'!K47+'070201'!K46+'070202'!K46+'070301'!K46+'070303 '!K46+'070304'!K46+'070401'!K46+'070802'!K46+'070803'!K46+'070804'!K46+'070808'!K46+'070806'!K46</f>
        <v>1249.9300000000153</v>
      </c>
      <c r="L46" s="116">
        <v>0</v>
      </c>
      <c r="M46" s="148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194">
        <f>'070101'!D48+'070201'!D47+'070202'!D47+'070301'!D47+'070303 '!D47+'070304'!D47+'070401'!D47+'070802'!D47+'070803'!D47+'070804'!D47+'070808'!D47+'070806'!D47</f>
        <v>8875875</v>
      </c>
      <c r="E47" s="194">
        <f>'070101'!E48+'070201'!E47+'070202'!E47+'070301'!E47+'070303 '!E47+'070304'!E47+'070401'!E47+'070802'!E47+'070803'!E47+'070804'!E47+'070808'!E47+'070806'!E47</f>
        <v>0</v>
      </c>
      <c r="F47" s="194">
        <f>'070101'!F48+'070201'!F47+'070202'!F47+'070301'!F47+'070303 '!F47+'070304'!F47+'070401'!F47+'070802'!F47+'070803'!F47+'070804'!F47+'070808'!F47+'070806'!F47</f>
        <v>0</v>
      </c>
      <c r="G47" s="194">
        <f>'070101'!G48+'070201'!G47+'070202'!G47+'070301'!G47+'070303 '!G47+'070304'!G47+'070401'!G47+'070802'!G47+'070803'!G47+'070804'!G47+'070808'!G47+'070806'!G47</f>
        <v>0</v>
      </c>
      <c r="H47" s="194">
        <f>'070101'!H48+'070201'!H47+'070202'!H47+'070301'!H47+'070303 '!H47+'070304'!H47+'070401'!H47+'070802'!H47+'070803'!H47+'070804'!H47+'070808'!H47+'070806'!H47</f>
        <v>2828321.9100000006</v>
      </c>
      <c r="I47" s="194">
        <f>'070101'!I48+'070201'!I47+'070202'!I47+'070301'!I47+'070303 '!I47+'070304'!I47+'070401'!I47+'070802'!I47+'070803'!I47+'070804'!I47+'070808'!I47+'070806'!I47</f>
        <v>2826909.81</v>
      </c>
      <c r="J47" s="194">
        <f>'070101'!J48+'070201'!J47+'070202'!J47+'070301'!J47+'070303 '!J47+'070304'!J47+'070401'!J47+'070802'!J47+'070803'!J47+'070804'!J47+'070808'!J47+'070806'!J47</f>
        <v>2820728.2099999995</v>
      </c>
      <c r="K47" s="194">
        <f>'070101'!K48+'070201'!K47+'070202'!K47+'070301'!K47+'070303 '!K47+'070304'!K47+'070401'!K47+'070802'!K47+'070803'!K47+'070804'!K47+'070808'!K47+'070806'!K47</f>
        <v>1412.0999999998912</v>
      </c>
      <c r="L47" s="116">
        <v>0</v>
      </c>
      <c r="M47" s="148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194">
        <f>'070101'!D49+'070201'!D48+'070202'!D48+'070301'!D48+'070303 '!D48+'070304'!D48+'070401'!D48+'070802'!D48+'070803'!D48+'070804'!D48+'070808'!D48+'070806'!D48</f>
        <v>8225606</v>
      </c>
      <c r="E48" s="194">
        <f>'070101'!E49+'070201'!E48+'070202'!E48+'070301'!E48+'070303 '!E48+'070304'!E48+'070401'!E48+'070802'!E48+'070803'!E48+'070804'!E48+'070808'!E48+'070806'!E48</f>
        <v>0</v>
      </c>
      <c r="F48" s="194">
        <f>'070101'!F49+'070201'!F48+'070202'!F48+'070301'!F48+'070303 '!F48+'070304'!F48+'070401'!F48+'070802'!F48+'070803'!F48+'070804'!F48+'070808'!F48+'070806'!F48</f>
        <v>0</v>
      </c>
      <c r="G48" s="194">
        <f>'070101'!G49+'070201'!G48+'070202'!G48+'070301'!G48+'070303 '!G48+'070304'!G48+'070401'!G48+'070802'!G48+'070803'!G48+'070804'!G48+'070808'!G48+'070806'!G48</f>
        <v>0</v>
      </c>
      <c r="H48" s="194">
        <f>'070101'!H49+'070201'!H48+'070202'!H48+'070301'!H48+'070303 '!H48+'070304'!H48+'070401'!H48+'070802'!H48+'070803'!H48+'070804'!H48+'070808'!H48+'070806'!H48</f>
        <v>1472603.04</v>
      </c>
      <c r="I48" s="194">
        <f>'070101'!I49+'070201'!I48+'070202'!I48+'070301'!I48+'070303 '!I48+'070304'!I48+'070401'!I48+'070802'!I48+'070803'!I48+'070804'!I48+'070808'!I48+'070806'!I48</f>
        <v>1455104.04</v>
      </c>
      <c r="J48" s="194">
        <f>'070101'!J49+'070201'!J48+'070202'!J48+'070301'!J48+'070303 '!J48+'070304'!J48+'070401'!J48+'070802'!J48+'070803'!J48+'070804'!J48+'070808'!J48+'070806'!J48</f>
        <v>452974.41</v>
      </c>
      <c r="K48" s="194">
        <f>'070101'!K49+'070201'!K48+'070202'!K48+'070301'!K48+'070303 '!K48+'070304'!K48+'070401'!K48+'070802'!K48+'070803'!K48+'070804'!K48+'070808'!K48+'070806'!K48</f>
        <v>17499</v>
      </c>
      <c r="L48" s="116">
        <v>0</v>
      </c>
      <c r="M48" s="148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194">
        <f>'070101'!D50+'070201'!D49+'070202'!D49+'070301'!D49+'070303 '!D49+'070304'!D49+'070401'!D49+'070802'!D49+'070803'!D49+'070804'!D49+'070808'!D49+'070806'!D49</f>
        <v>70300</v>
      </c>
      <c r="E49" s="194">
        <f>'070101'!E50+'070201'!E49+'070202'!E49+'070301'!E49+'070303 '!E49+'070304'!E49+'070401'!E49+'070802'!E49+'070803'!E49+'070804'!E49+'070808'!E49+'070806'!E49</f>
        <v>0</v>
      </c>
      <c r="F49" s="194">
        <f>'070101'!F50+'070201'!F49+'070202'!F49+'070301'!F49+'070303 '!F49+'070304'!F49+'070401'!F49+'070802'!F49+'070803'!F49+'070804'!F49+'070808'!F49+'070806'!F49</f>
        <v>0</v>
      </c>
      <c r="G49" s="194">
        <f>'070101'!G50+'070201'!G49+'070202'!G49+'070301'!G49+'070303 '!G49+'070304'!G49+'070401'!G49+'070802'!G49+'070803'!G49+'070804'!G49+'070808'!G49+'070806'!G49</f>
        <v>0</v>
      </c>
      <c r="H49" s="194">
        <f>'070101'!H50+'070201'!H49+'070202'!H49+'070301'!H49+'070303 '!H49+'070304'!H49+'070401'!H49+'070802'!H49+'070803'!H49+'070804'!H49+'070808'!H49+'070806'!H49</f>
        <v>0</v>
      </c>
      <c r="I49" s="194">
        <f>'070101'!I50+'070201'!I49+'070202'!I49+'070301'!I49+'070303 '!I49+'070304'!I49+'070401'!I49+'070802'!I49+'070803'!I49+'070804'!I49+'070808'!I49+'070806'!I49</f>
        <v>0</v>
      </c>
      <c r="J49" s="194">
        <f>'070101'!J50+'070201'!J49+'070202'!J49+'070301'!J49+'070303 '!J49+'070304'!J49+'070401'!J49+'070802'!J49+'070803'!J49+'070804'!J49+'070808'!J49+'070806'!J49</f>
        <v>23070.74</v>
      </c>
      <c r="K49" s="194">
        <f>'070101'!K50+'070201'!K49+'070202'!K49+'070301'!K49+'070303 '!K49+'070304'!K49+'070401'!K49+'070802'!K49+'070803'!K49+'070804'!K49+'070808'!K49+'070806'!K49</f>
        <v>0</v>
      </c>
      <c r="L49" s="116">
        <v>0</v>
      </c>
      <c r="M49" s="148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4">
        <f>'070101'!D51+'070201'!D50+'070202'!D50+'070301'!D50+'070303 '!D50+'070304'!D50+'070401'!D50+'070802'!D50+'070803'!D50+'070804'!D50+'070808'!D50+'070806'!D50</f>
        <v>0</v>
      </c>
      <c r="E50" s="194"/>
      <c r="F50" s="200"/>
      <c r="G50" s="194"/>
      <c r="H50" s="194"/>
      <c r="I50" s="194"/>
      <c r="J50" s="194"/>
      <c r="K50" s="194"/>
      <c r="L50" s="116">
        <v>0</v>
      </c>
      <c r="M50" s="148"/>
      <c r="N50" s="5"/>
    </row>
    <row r="51" spans="1:14" s="14" customFormat="1" ht="31.5" customHeight="1">
      <c r="A51" s="103" t="s">
        <v>191</v>
      </c>
      <c r="B51" s="167">
        <v>2280</v>
      </c>
      <c r="C51" s="167">
        <v>210</v>
      </c>
      <c r="D51" s="196">
        <f>D52+D53</f>
        <v>359100</v>
      </c>
      <c r="E51" s="196">
        <f aca="true" t="shared" si="5" ref="E51:K51">E52+E53</f>
        <v>0</v>
      </c>
      <c r="F51" s="196">
        <v>0</v>
      </c>
      <c r="G51" s="196">
        <f t="shared" si="5"/>
        <v>0</v>
      </c>
      <c r="H51" s="196">
        <f t="shared" si="5"/>
        <v>168964.72</v>
      </c>
      <c r="I51" s="196">
        <f t="shared" si="5"/>
        <v>168964.72</v>
      </c>
      <c r="J51" s="196">
        <f t="shared" si="5"/>
        <v>168964.72</v>
      </c>
      <c r="K51" s="196">
        <f t="shared" si="5"/>
        <v>0</v>
      </c>
      <c r="L51" s="117">
        <v>0</v>
      </c>
      <c r="M51" s="148"/>
      <c r="N51" s="13"/>
    </row>
    <row r="52" spans="1:14" s="37" customFormat="1" ht="28.5">
      <c r="A52" s="104" t="s">
        <v>98</v>
      </c>
      <c r="B52" s="39">
        <v>2281</v>
      </c>
      <c r="C52" s="39">
        <v>220</v>
      </c>
      <c r="D52" s="194">
        <f>'070101'!D52+'070201'!D51+'070202'!D51+'070301'!D52+'070303 '!D52+'070304'!D52+'070401'!D52+'070802'!D52+'070803'!D52+'070804'!D52+'070808'!D52+'070806'!D51</f>
        <v>0</v>
      </c>
      <c r="E52" s="194">
        <f>'070101'!E52+'070201'!E51+'070202'!E51+'070301'!E52+'070303 '!E52+'070304'!E52+'070401'!E52+'070802'!E52+'070803'!E52+'070804'!E52+'070808'!E52+'070806'!E51</f>
        <v>0</v>
      </c>
      <c r="F52" s="194">
        <f>'070101'!F52+'070201'!F51+'070202'!F51+'070301'!F52+'070303 '!F52+'070304'!F52+'070401'!F52+'070802'!F52+'070803'!F52+'070804'!F52+'070808'!F52+'070806'!F51</f>
        <v>0</v>
      </c>
      <c r="G52" s="194">
        <f>'070101'!G52+'070201'!G51+'070202'!G51+'070301'!G52+'070303 '!G52+'070304'!G52+'070401'!G52+'070802'!G52+'070803'!G52+'070804'!G52+'070808'!G52+'070806'!G51</f>
        <v>0</v>
      </c>
      <c r="H52" s="194">
        <f>'070101'!H52+'070201'!H51+'070202'!H51+'070301'!H52+'070303 '!H52+'070304'!H52+'070401'!H52+'070802'!H52+'070803'!H52+'070804'!H52+'070808'!H52+'070806'!H51</f>
        <v>0</v>
      </c>
      <c r="I52" s="194">
        <f>'070101'!I52+'070201'!I51+'070202'!I51+'070301'!I52+'070303 '!I52+'070304'!I52+'070401'!I52+'070802'!I52+'070803'!I52+'070804'!I52+'070808'!I52+'070806'!I51</f>
        <v>0</v>
      </c>
      <c r="J52" s="194">
        <f>'070101'!J52+'070201'!J51+'070202'!J51+'070301'!J52+'070303 '!J52+'070304'!J52+'070401'!J52+'070802'!J52+'070803'!J52+'070804'!J52+'070808'!J52+'070806'!J51</f>
        <v>0</v>
      </c>
      <c r="K52" s="194">
        <f>'070101'!K52+'070201'!K51+'070202'!K51+'070301'!K52+'070303 '!K52+'070304'!K52+'070401'!K52+'070802'!K52+'070803'!K52+'070804'!K52+'070808'!K52+'070806'!K51</f>
        <v>0</v>
      </c>
      <c r="L52" s="116">
        <f>L55</f>
        <v>0</v>
      </c>
      <c r="M52" s="148"/>
      <c r="N52" s="36"/>
    </row>
    <row r="53" spans="1:14" s="37" customFormat="1" ht="32.25" customHeight="1">
      <c r="A53" s="104" t="s">
        <v>172</v>
      </c>
      <c r="B53" s="39">
        <v>2282</v>
      </c>
      <c r="C53" s="39">
        <v>230</v>
      </c>
      <c r="D53" s="194">
        <f>'070101'!D53+'070201'!D52+'070202'!D52+'070301'!D53+'070303 '!D53+'070304'!D53+'070401'!D53+'070802'!D53+'070803'!D53+'070804'!D53+'070808'!D53+'070806'!D52+'070601'!D53</f>
        <v>359100</v>
      </c>
      <c r="E53" s="194">
        <f>'070101'!E53+'070201'!E52+'070202'!E52+'070301'!E53+'070303 '!E53+'070304'!E53+'070401'!E53+'070802'!E53+'070803'!E53+'070804'!E53+'070808'!E53+'070806'!E52+'070601'!E53</f>
        <v>0</v>
      </c>
      <c r="F53" s="194">
        <f>'070101'!F53+'070201'!F52+'070202'!F52+'070301'!F53+'070303 '!F53+'070304'!F53+'070401'!F53+'070802'!F53+'070803'!F53+'070804'!F53+'070808'!F53+'070806'!F52+'070601'!F53</f>
        <v>169970</v>
      </c>
      <c r="G53" s="194">
        <f>'070101'!G53+'070201'!G52+'070202'!G52+'070301'!G53+'070303 '!G53+'070304'!G53+'070401'!G53+'070802'!G53+'070803'!G53+'070804'!G53+'070808'!G53+'070806'!G52+'070601'!G53</f>
        <v>0</v>
      </c>
      <c r="H53" s="194">
        <f>'070101'!H53+'070201'!H52+'070202'!H52+'070301'!H53+'070303 '!H53+'070304'!H53+'070401'!H53+'070802'!H53+'070803'!H53+'070804'!H53+'070808'!H53+'070806'!H52+'070601'!H53</f>
        <v>168964.72</v>
      </c>
      <c r="I53" s="194">
        <f>'070101'!I53+'070201'!I52+'070202'!I52+'070301'!I53+'070303 '!I53+'070304'!I53+'070401'!I53+'070802'!I53+'070803'!I53+'070804'!I53+'070808'!I53+'070806'!I52+'070601'!I53</f>
        <v>168964.72</v>
      </c>
      <c r="J53" s="194">
        <f>'070101'!J53+'070201'!J52+'070202'!J52+'070301'!J53+'070303 '!J53+'070304'!J53+'070401'!J53+'070802'!J53+'070803'!J53+'070804'!J53+'070808'!J53+'070806'!J52+'070601'!J53</f>
        <v>168964.72</v>
      </c>
      <c r="K53" s="194">
        <f>'070101'!K53+'070201'!K52+'070202'!K52+'070301'!K53+'070303 '!K53+'070304'!K53+'070401'!K53+'070802'!K53+'070803'!K53+'070804'!K53+'070808'!K53+'070806'!K52+'070601'!K53</f>
        <v>0</v>
      </c>
      <c r="L53" s="116">
        <v>0</v>
      </c>
      <c r="M53" s="148"/>
      <c r="N53" s="36"/>
    </row>
    <row r="54" spans="1:14" ht="15.75" customHeight="1">
      <c r="A54" s="175" t="s">
        <v>192</v>
      </c>
      <c r="B54" s="165">
        <v>2400</v>
      </c>
      <c r="C54" s="165">
        <v>240</v>
      </c>
      <c r="D54" s="201">
        <f>'070101'!D55+'070201'!D54+'070202'!D54+'070301'!D54+'070303 '!D54+'070304'!D54+'070401'!D54+'070802'!D54+'070803'!D54+'070804'!D54+'070808'!D54+'070806'!D54</f>
        <v>0</v>
      </c>
      <c r="E54" s="201">
        <f aca="true" t="shared" si="6" ref="E54:K54">E55+E56</f>
        <v>0</v>
      </c>
      <c r="F54" s="201">
        <f t="shared" si="6"/>
        <v>0</v>
      </c>
      <c r="G54" s="201">
        <f t="shared" si="6"/>
        <v>0</v>
      </c>
      <c r="H54" s="201">
        <f t="shared" si="6"/>
        <v>0</v>
      </c>
      <c r="I54" s="201">
        <f t="shared" si="6"/>
        <v>0</v>
      </c>
      <c r="J54" s="201">
        <f t="shared" si="6"/>
        <v>0</v>
      </c>
      <c r="K54" s="201">
        <f t="shared" si="6"/>
        <v>0</v>
      </c>
      <c r="L54" s="116">
        <v>0</v>
      </c>
      <c r="M54" s="148"/>
      <c r="N54" s="5"/>
    </row>
    <row r="55" spans="1:14" s="14" customFormat="1" ht="15" customHeight="1">
      <c r="A55" s="176" t="s">
        <v>193</v>
      </c>
      <c r="B55" s="167">
        <v>2410</v>
      </c>
      <c r="C55" s="167">
        <v>250</v>
      </c>
      <c r="D55" s="196">
        <f>'070101'!D55+'070201'!D54+'070202'!D54+'070301'!D55+'070303 '!D55+'070304'!D55+'070401'!D55+'070802'!D55+'070803'!D55+'070804'!D55+'070808'!D55+'070806'!D54</f>
        <v>0</v>
      </c>
      <c r="E55" s="196">
        <f>'070101'!E55+'070201'!E54+'070202'!E54+'070301'!E55+'070303 '!E55+'070304'!E55+'070401'!E55+'070802'!E55+'070803'!E55+'070804'!E55+'070808'!E55+'070806'!E54</f>
        <v>0</v>
      </c>
      <c r="F55" s="196">
        <f>'070101'!F55+'070201'!F54+'070202'!F54+'070301'!F55+'070303 '!F55+'070304'!F55+'070401'!F55+'070802'!F55+'070803'!F55+'070804'!F55+'070808'!F55+'070806'!F54</f>
        <v>0</v>
      </c>
      <c r="G55" s="196">
        <f>'070101'!G55+'070201'!G54+'070202'!G54+'070301'!G55+'070303 '!G55+'070304'!G55+'070401'!G55+'070802'!G55+'070803'!G55+'070804'!G55+'070808'!G55+'070806'!G54</f>
        <v>0</v>
      </c>
      <c r="H55" s="196">
        <f>'070101'!H55+'070201'!H54+'070202'!H54+'070301'!H55+'070303 '!H55+'070304'!H55+'070401'!H55+'070802'!H55+'070803'!H55+'070804'!H55+'070808'!H55+'070806'!H54</f>
        <v>0</v>
      </c>
      <c r="I55" s="196">
        <f>'070101'!I55+'070201'!I54+'070202'!I54+'070301'!I55+'070303 '!I55+'070304'!I55+'070401'!I55+'070802'!I55+'070803'!I55+'070804'!I55+'070808'!I55+'070806'!I54</f>
        <v>0</v>
      </c>
      <c r="J55" s="196">
        <f>'070101'!J55+'070201'!J54+'070202'!J54+'070301'!J55+'070303 '!J55+'070304'!J55+'070401'!J55+'070802'!J55+'070803'!J55+'070804'!J55+'070808'!J55+'070806'!J54</f>
        <v>0</v>
      </c>
      <c r="K55" s="196">
        <f>'070101'!K55+'070201'!K54+'070202'!K54+'070301'!K55+'070303 '!K55+'070304'!K55+'070401'!K55+'070802'!K55+'070803'!K55+'070804'!K55+'070808'!K55+'070806'!K54</f>
        <v>0</v>
      </c>
      <c r="L55" s="115">
        <f>SUM(L56:L58)</f>
        <v>0</v>
      </c>
      <c r="M55" s="148"/>
      <c r="N55" s="13"/>
    </row>
    <row r="56" spans="1:14" s="14" customFormat="1" ht="15">
      <c r="A56" s="176" t="s">
        <v>194</v>
      </c>
      <c r="B56" s="167">
        <v>2420</v>
      </c>
      <c r="C56" s="167">
        <v>260</v>
      </c>
      <c r="D56" s="196">
        <f>'070101'!D56+'070201'!D55+'070202'!D55+'070301'!D56+'070303 '!D56+'070304'!D56+'070401'!D56+'070802'!D56+'070803'!D56+'070804'!D56+'070808'!D56+'070806'!D55</f>
        <v>0</v>
      </c>
      <c r="E56" s="196">
        <f>'070101'!E56+'070201'!E55+'070202'!E55+'070301'!E56+'070303 '!E56+'070304'!E56+'070401'!E56+'070802'!E56+'070803'!E56+'070804'!E56+'070808'!E56+'070806'!E55</f>
        <v>0</v>
      </c>
      <c r="F56" s="196">
        <f>'070101'!F56+'070201'!F55+'070202'!F55+'070301'!F56+'070303 '!F56+'070304'!F56+'070401'!F56+'070802'!F56+'070803'!F56+'070804'!F56+'070808'!F56+'070806'!F55</f>
        <v>0</v>
      </c>
      <c r="G56" s="196">
        <f>'070101'!G56+'070201'!G55+'070202'!G55+'070301'!G56+'070303 '!G56+'070304'!G56+'070401'!G56+'070802'!G56+'070803'!G56+'070804'!G56+'070808'!G56+'070806'!G55</f>
        <v>0</v>
      </c>
      <c r="H56" s="196">
        <f>'070101'!H56+'070201'!H55+'070202'!H55+'070301'!H56+'070303 '!H56+'070304'!H56+'070401'!H56+'070802'!H56+'070803'!H56+'070804'!H56+'070808'!H56+'070806'!H55</f>
        <v>0</v>
      </c>
      <c r="I56" s="196">
        <f>'070101'!I56+'070201'!I55+'070202'!I55+'070301'!I56+'070303 '!I56+'070304'!I56+'070401'!I56+'070802'!I56+'070803'!I56+'070804'!I56+'070808'!I56+'070806'!I55</f>
        <v>0</v>
      </c>
      <c r="J56" s="196">
        <f>'070101'!J56+'070201'!J55+'070202'!J55+'070301'!J56+'070303 '!J56+'070304'!J56+'070401'!J56+'070802'!J56+'070803'!J56+'070804'!J56+'070808'!J56+'070806'!J55</f>
        <v>0</v>
      </c>
      <c r="K56" s="196">
        <f>'070101'!K56+'070201'!K55+'070202'!K55+'070301'!K56+'070303 '!K56+'070304'!K56+'070401'!K56+'070802'!K56+'070803'!K56+'070804'!K56+'070808'!K56+'070806'!K55</f>
        <v>0</v>
      </c>
      <c r="L56" s="116">
        <v>0</v>
      </c>
      <c r="M56" s="148"/>
      <c r="N56" s="13"/>
    </row>
    <row r="57" spans="1:14" s="14" customFormat="1" ht="15.75">
      <c r="A57" s="175" t="s">
        <v>195</v>
      </c>
      <c r="B57" s="165">
        <v>2600</v>
      </c>
      <c r="C57" s="165">
        <v>270</v>
      </c>
      <c r="D57" s="201">
        <f>'070101'!D58+'070201'!D57+'070202'!D57+'070301'!D57+'070303 '!D57+'070304'!D57+'070401'!D57+'070802'!D57+'070803'!D57+'070804'!D57+'070808'!D57+'070806'!D57</f>
        <v>0</v>
      </c>
      <c r="E57" s="236">
        <f aca="true" t="shared" si="7" ref="E57:K57">E58+E59+E60</f>
        <v>0</v>
      </c>
      <c r="F57" s="236">
        <f t="shared" si="7"/>
        <v>0</v>
      </c>
      <c r="G57" s="236">
        <f t="shared" si="7"/>
        <v>0</v>
      </c>
      <c r="H57" s="236">
        <f t="shared" si="7"/>
        <v>0</v>
      </c>
      <c r="I57" s="236">
        <f t="shared" si="7"/>
        <v>0</v>
      </c>
      <c r="J57" s="236">
        <f t="shared" si="7"/>
        <v>0</v>
      </c>
      <c r="K57" s="236">
        <f t="shared" si="7"/>
        <v>0</v>
      </c>
      <c r="L57" s="116">
        <v>0</v>
      </c>
      <c r="M57" s="148"/>
      <c r="N57" s="13"/>
    </row>
    <row r="58" spans="1:14" s="14" customFormat="1" ht="30.75" customHeight="1">
      <c r="A58" s="176" t="s">
        <v>207</v>
      </c>
      <c r="B58" s="167">
        <v>2610</v>
      </c>
      <c r="C58" s="167">
        <v>280</v>
      </c>
      <c r="D58" s="196">
        <f>'070101'!D58+'070201'!D57+'070202'!D57+'070301'!D58+'070303 '!D58+'070304'!D58+'070401'!D58+'070802'!D58+'070803'!D58+'070804'!D58+'070808'!D58+'070806'!D57</f>
        <v>0</v>
      </c>
      <c r="E58" s="196">
        <f>'070101'!E58+'070201'!E57+'070202'!E57+'070301'!E58+'070303 '!E58+'070304'!E58+'070401'!E58+'070802'!E58+'070803'!E58+'070804'!E58+'070808'!E58+'070806'!E57</f>
        <v>0</v>
      </c>
      <c r="F58" s="196">
        <f>'070101'!F58+'070201'!F57+'070202'!F57+'070301'!F58+'070303 '!F58+'070304'!F58+'070401'!F58+'070802'!F58+'070803'!F58+'070804'!F58+'070808'!F58+'070806'!F57</f>
        <v>0</v>
      </c>
      <c r="G58" s="196">
        <f>'070101'!G58+'070201'!G57+'070202'!G57+'070301'!G58+'070303 '!G58+'070304'!G58+'070401'!G58+'070802'!G58+'070803'!G58+'070804'!G58+'070808'!G58+'070806'!G57</f>
        <v>0</v>
      </c>
      <c r="H58" s="196">
        <f>'070101'!H58+'070201'!H57+'070202'!H57+'070301'!H58+'070303 '!H58+'070304'!H58+'070401'!H58+'070802'!H58+'070803'!H58+'070804'!H58+'070808'!H58+'070806'!H57</f>
        <v>0</v>
      </c>
      <c r="I58" s="196">
        <f>'070101'!I58+'070201'!I57+'070202'!I57+'070301'!I58+'070303 '!I58+'070304'!I58+'070401'!I58+'070802'!I58+'070803'!I58+'070804'!I58+'070808'!I58+'070806'!I57</f>
        <v>0</v>
      </c>
      <c r="J58" s="196">
        <f>'070101'!J58+'070201'!J57+'070202'!J57+'070301'!J58+'070303 '!J58+'070304'!J58+'070401'!J58+'070802'!J58+'070803'!J58+'070804'!J58+'070808'!J58+'070806'!J57</f>
        <v>0</v>
      </c>
      <c r="K58" s="196">
        <f>'070101'!K58+'070201'!K57+'070202'!K57+'070301'!K58+'070303 '!K58+'070304'!K58+'070401'!K58+'070802'!K58+'070803'!K58+'070804'!K58+'070808'!K58+'070806'!K57</f>
        <v>0</v>
      </c>
      <c r="L58" s="115">
        <f>SUM(L59:L61)</f>
        <v>0</v>
      </c>
      <c r="M58" s="148"/>
      <c r="N58" s="13"/>
    </row>
    <row r="59" spans="1:14" ht="29.25" customHeight="1">
      <c r="A59" s="176" t="s">
        <v>55</v>
      </c>
      <c r="B59" s="167">
        <v>2620</v>
      </c>
      <c r="C59" s="167">
        <v>290</v>
      </c>
      <c r="D59" s="196">
        <f>'070101'!D59+'070201'!D58+'070202'!D58+'070301'!D59+'070303 '!D59+'070304'!D59+'070401'!D59+'070802'!D59+'070803'!D59+'070804'!D59+'070808'!D59+'070806'!D58</f>
        <v>0</v>
      </c>
      <c r="E59" s="196">
        <f>'070101'!E59+'070201'!E58+'070202'!E58+'070301'!E59+'070303 '!E59+'070304'!E59+'070401'!E59+'070802'!E59+'070803'!E59+'070804'!E59+'070808'!E59+'070806'!E58</f>
        <v>0</v>
      </c>
      <c r="F59" s="196">
        <f>'070101'!F59+'070201'!F58+'070202'!F58+'070301'!F59+'070303 '!F59+'070304'!F59+'070401'!F59+'070802'!F59+'070803'!F59+'070804'!F59+'070808'!F59+'070806'!F58</f>
        <v>0</v>
      </c>
      <c r="G59" s="196">
        <f>'070101'!G59+'070201'!G58+'070202'!G58+'070301'!G59+'070303 '!G59+'070304'!G59+'070401'!G59+'070802'!G59+'070803'!G59+'070804'!G59+'070808'!G59+'070806'!G58</f>
        <v>0</v>
      </c>
      <c r="H59" s="196">
        <f>'070101'!H59+'070201'!H58+'070202'!H58+'070301'!H59+'070303 '!H59+'070304'!H59+'070401'!H59+'070802'!H59+'070803'!H59+'070804'!H59+'070808'!H59+'070806'!H58</f>
        <v>0</v>
      </c>
      <c r="I59" s="196">
        <f>'070101'!I59+'070201'!I58+'070202'!I58+'070301'!I59+'070303 '!I59+'070304'!I59+'070401'!I59+'070802'!I59+'070803'!I59+'070804'!I59+'070808'!I59+'070806'!I58</f>
        <v>0</v>
      </c>
      <c r="J59" s="196">
        <f>'070101'!J59+'070201'!J58+'070202'!J58+'070301'!J59+'070303 '!J59+'070304'!J59+'070401'!J59+'070802'!J59+'070803'!J59+'070804'!J59+'070808'!J59+'070806'!J58</f>
        <v>0</v>
      </c>
      <c r="K59" s="196">
        <f>'070101'!K59+'070201'!K58+'070202'!K58+'070301'!K59+'070303 '!K59+'070304'!K59+'070401'!K59+'070802'!K59+'070803'!K59+'070804'!K59+'070808'!K59+'070806'!K58</f>
        <v>0</v>
      </c>
      <c r="L59" s="116">
        <v>0</v>
      </c>
      <c r="M59" s="148"/>
      <c r="N59" s="5"/>
    </row>
    <row r="60" spans="1:14" ht="30.75" customHeight="1">
      <c r="A60" s="176" t="s">
        <v>196</v>
      </c>
      <c r="B60" s="167">
        <v>2630</v>
      </c>
      <c r="C60" s="167">
        <v>300</v>
      </c>
      <c r="D60" s="196">
        <f>'070101'!D60+'070201'!D59+'070202'!D59+'070301'!D60+'070303 '!D60+'070304'!D60+'070401'!D60+'070802'!D60+'070803'!D60+'070804'!D60+'070808'!D60+'070806'!D59</f>
        <v>0</v>
      </c>
      <c r="E60" s="196">
        <f>'070101'!E60+'070201'!E59+'070202'!E59+'070301'!E60+'070303 '!E60+'070304'!E60+'070401'!E60+'070802'!E60+'070803'!E60+'070804'!E60+'070808'!E60+'070806'!E59</f>
        <v>0</v>
      </c>
      <c r="F60" s="196">
        <f>'070101'!F60+'070201'!F59+'070202'!F59+'070301'!F60+'070303 '!F60+'070304'!F60+'070401'!F60+'070802'!F60+'070803'!F60+'070804'!F60+'070808'!F60+'070806'!F59</f>
        <v>0</v>
      </c>
      <c r="G60" s="196">
        <f>'070101'!G60+'070201'!G59+'070202'!G59+'070301'!G60+'070303 '!G60+'070304'!G60+'070401'!G60+'070802'!G60+'070803'!G60+'070804'!G60+'070808'!G60+'070806'!G59</f>
        <v>0</v>
      </c>
      <c r="H60" s="196">
        <f>'070101'!H60+'070201'!H59+'070202'!H59+'070301'!H60+'070303 '!H60+'070304'!H60+'070401'!H60+'070802'!H60+'070803'!H60+'070804'!H60+'070808'!H60+'070806'!H59</f>
        <v>0</v>
      </c>
      <c r="I60" s="196">
        <f>'070101'!I60+'070201'!I59+'070202'!I59+'070301'!I60+'070303 '!I60+'070304'!I60+'070401'!I60+'070802'!I60+'070803'!I60+'070804'!I60+'070808'!I60+'070806'!I59</f>
        <v>0</v>
      </c>
      <c r="J60" s="196">
        <f>'070101'!J60+'070201'!J59+'070202'!J59+'070301'!J60+'070303 '!J60+'070304'!J60+'070401'!J60+'070802'!J60+'070803'!J60+'070804'!J60+'070808'!J60+'070806'!J59</f>
        <v>0</v>
      </c>
      <c r="K60" s="196">
        <f>'070101'!K60+'070201'!K59+'070202'!K59+'070301'!K60+'070303 '!K60+'070304'!K60+'070401'!K60+'070802'!K60+'070803'!K60+'070804'!K60+'070808'!K60+'070806'!K59</f>
        <v>0</v>
      </c>
      <c r="L60" s="121">
        <v>0</v>
      </c>
      <c r="M60" s="148"/>
      <c r="N60" s="5"/>
    </row>
    <row r="61" spans="1:14" ht="19.5" customHeight="1">
      <c r="A61" s="169" t="s">
        <v>197</v>
      </c>
      <c r="B61" s="165">
        <v>2700</v>
      </c>
      <c r="C61" s="165">
        <v>310</v>
      </c>
      <c r="D61" s="201">
        <f>D62+D63+D64</f>
        <v>149300</v>
      </c>
      <c r="E61" s="201">
        <f aca="true" t="shared" si="8" ref="E61:K61">E62+E63+E64</f>
        <v>0</v>
      </c>
      <c r="F61" s="201">
        <f>'070101'!F61+'070201'!F60+'070202'!F60+'070301'!F61+'070303 '!F61+'070304'!F61+'070401'!F61+'070802'!F61+'070803'!F61+'070804'!F61+'070808'!F61+'070806'!F60+'070601'!F61</f>
        <v>28800</v>
      </c>
      <c r="G61" s="201">
        <f t="shared" si="8"/>
        <v>0</v>
      </c>
      <c r="H61" s="201">
        <f t="shared" si="8"/>
        <v>14480</v>
      </c>
      <c r="I61" s="201">
        <f t="shared" si="8"/>
        <v>14480</v>
      </c>
      <c r="J61" s="201">
        <f t="shared" si="8"/>
        <v>14480</v>
      </c>
      <c r="K61" s="201">
        <f t="shared" si="8"/>
        <v>0</v>
      </c>
      <c r="L61" s="121">
        <v>0</v>
      </c>
      <c r="M61" s="148"/>
      <c r="N61" s="5"/>
    </row>
    <row r="62" spans="1:14" s="14" customFormat="1" ht="17.25" customHeight="1">
      <c r="A62" s="172" t="s">
        <v>43</v>
      </c>
      <c r="B62" s="167">
        <v>2710</v>
      </c>
      <c r="C62" s="167">
        <v>320</v>
      </c>
      <c r="D62" s="196">
        <f>'070101'!D62+'070201'!D61+'070202'!D61+'070301'!D62+'070303 '!D62+'070304'!D62+'070401'!D62+'070802'!D62+'070803'!D62+'070804'!D62+'070808'!D62+'070806'!D61</f>
        <v>0</v>
      </c>
      <c r="E62" s="196">
        <f>'070101'!E62+'070201'!E61+'070202'!E61+'070301'!E62+'070303 '!E62+'070304'!E62+'070401'!E62+'070802'!E62+'070803'!E62+'070804'!E62+'070808'!E62+'070806'!E61</f>
        <v>0</v>
      </c>
      <c r="F62" s="196">
        <f>'070101'!F62+'070201'!F61+'070202'!F61+'070301'!F62+'070303 '!F62+'070304'!F62+'070401'!F62+'070802'!F62+'070803'!F62+'070804'!F62+'070808'!F62+'070806'!F61</f>
        <v>0</v>
      </c>
      <c r="G62" s="196">
        <f>'070101'!G62+'070201'!G61+'070202'!G61+'070301'!G62+'070303 '!G62+'070304'!G62+'070401'!G62+'070802'!G62+'070803'!G62+'070804'!G62+'070808'!G62+'070806'!G61</f>
        <v>0</v>
      </c>
      <c r="H62" s="196">
        <f>'070101'!H62+'070201'!H61+'070202'!H61+'070301'!H62+'070303 '!H62+'070304'!H62+'070401'!H62+'070802'!H62+'070803'!H62+'070804'!H62+'070808'!H62+'070806'!H61</f>
        <v>0</v>
      </c>
      <c r="I62" s="196">
        <f>'070101'!I62+'070201'!I61+'070202'!I61+'070301'!I62+'070303 '!I62+'070304'!I62+'070401'!I62+'070802'!I62+'070803'!I62+'070804'!I62+'070808'!I62+'070806'!I61</f>
        <v>0</v>
      </c>
      <c r="J62" s="196">
        <f>'070101'!J62+'070201'!J61+'070202'!J61+'070301'!J62+'070303 '!J62+'070304'!J62+'070401'!J62+'070802'!J62+'070803'!J62+'070804'!J62+'070808'!J62+'070806'!J61</f>
        <v>0</v>
      </c>
      <c r="K62" s="196">
        <f>'070101'!K62+'070201'!K61+'070202'!K61+'070301'!K62+'070303 '!K62+'070304'!K62+'070401'!K62+'070802'!K62+'070803'!K62+'070804'!K62+'070808'!K62+'070806'!K61</f>
        <v>0</v>
      </c>
      <c r="L62" s="111">
        <v>0</v>
      </c>
      <c r="M62" s="148"/>
      <c r="N62" s="13"/>
    </row>
    <row r="63" spans="1:14" s="1" customFormat="1" ht="15" customHeight="1">
      <c r="A63" s="172" t="s">
        <v>73</v>
      </c>
      <c r="B63" s="167">
        <v>2720</v>
      </c>
      <c r="C63" s="167">
        <v>330</v>
      </c>
      <c r="D63" s="196">
        <f>'070101'!D63+'070201'!D62+'070202'!D62+'070301'!D63+'070303 '!D63+'070304'!D63+'070401'!D63+'070802'!D63+'070803'!D63+'070804'!D63+'070808'!D63+'070806'!D62+'070601'!D63</f>
        <v>0</v>
      </c>
      <c r="E63" s="196">
        <f>'070101'!E63+'070201'!E62+'070202'!E62+'070301'!E63+'070303 '!E63+'070304'!E63+'070401'!E63+'070802'!E63+'070803'!E63+'070804'!E63+'070808'!E63+'070806'!E62</f>
        <v>0</v>
      </c>
      <c r="F63" s="196">
        <f>'070101'!F63+'070201'!F62+'070202'!F62+'070301'!F63+'070303 '!F63+'070304'!F63+'070401'!F63+'070802'!F63+'070803'!F63+'070804'!F63+'070808'!F63+'070806'!F62</f>
        <v>0</v>
      </c>
      <c r="G63" s="196">
        <f>'070101'!G63+'070201'!G62+'070202'!G62+'070301'!G63+'070303 '!G63+'070304'!G63+'070401'!G63+'070802'!G63+'070803'!G63+'070804'!G63+'070808'!G63+'070806'!G62</f>
        <v>0</v>
      </c>
      <c r="H63" s="196">
        <f>'070101'!H63+'070201'!H62+'070202'!H62+'070301'!H63+'070303 '!H63+'070304'!H63+'070401'!H63+'070802'!H63+'070803'!H63+'070804'!H63+'070808'!H63+'070806'!H62</f>
        <v>0</v>
      </c>
      <c r="I63" s="196">
        <f>'070101'!I63+'070201'!I62+'070202'!I62+'070301'!I63+'070303 '!I63+'070304'!I63+'070401'!I63+'070802'!I63+'070803'!I63+'070804'!I63+'070808'!I63+'070806'!I62</f>
        <v>0</v>
      </c>
      <c r="J63" s="196">
        <f>'070101'!J63+'070201'!J62+'070202'!J62+'070301'!J63+'070303 '!J63+'070304'!J63+'070401'!J63+'070802'!J63+'070803'!J63+'070804'!J63+'070808'!J63+'070806'!J62</f>
        <v>0</v>
      </c>
      <c r="K63" s="196">
        <f>'070101'!K63+'070201'!K62+'070202'!K62+'070301'!K63+'070303 '!K63+'070304'!K63+'070401'!K63+'070802'!K63+'070803'!K63+'070804'!K63+'070808'!K63+'070806'!K62</f>
        <v>0</v>
      </c>
      <c r="L63" s="118">
        <f>SUM(L64,L76,L77)</f>
        <v>0</v>
      </c>
      <c r="M63" s="148"/>
      <c r="N63" s="18"/>
    </row>
    <row r="64" spans="1:14" s="1" customFormat="1" ht="14.25" customHeight="1">
      <c r="A64" s="172" t="s">
        <v>198</v>
      </c>
      <c r="B64" s="167">
        <v>2730</v>
      </c>
      <c r="C64" s="167">
        <v>340</v>
      </c>
      <c r="D64" s="196">
        <f>'070101'!D64+'070201'!D63+'070202'!D63+'070301'!D64+'070303 '!D64+'070304'!D64+'070401'!D64+'070802'!D64+'070803'!D64+'070804'!D64+'070808'!D64+'070806'!D63</f>
        <v>149300</v>
      </c>
      <c r="E64" s="196">
        <f>'070101'!E64+'070201'!E63+'070202'!E63+'070301'!E64+'070303 '!E64+'070304'!E64+'070401'!E64+'070802'!E64+'070803'!E64+'070804'!E64+'070808'!E64+'070806'!E63</f>
        <v>0</v>
      </c>
      <c r="F64" s="196">
        <f>'070101'!F64+'070201'!F63+'070202'!F63+'070301'!F64+'070303 '!F64+'070304'!F64+'070401'!F64+'070802'!F64+'070803'!F64+'070804'!F64+'070808'!F64+'070806'!F63</f>
        <v>0</v>
      </c>
      <c r="G64" s="196">
        <f>'070101'!G64+'070201'!G63+'070202'!G63+'070301'!G64+'070303 '!G64+'070304'!G64+'070401'!G64+'070802'!G64+'070803'!G64+'070804'!G64+'070808'!G64+'070806'!G63</f>
        <v>0</v>
      </c>
      <c r="H64" s="196">
        <f>'070101'!H64+'070201'!H63+'070202'!H63+'070301'!H64+'070303 '!H64+'070304'!H64+'070401'!H64+'070802'!H64+'070803'!H64+'070804'!H64+'070808'!H64+'070806'!H63</f>
        <v>14480</v>
      </c>
      <c r="I64" s="196">
        <f>'070101'!I64+'070201'!I63+'070202'!I63+'070301'!I64+'070303 '!I64+'070304'!I64+'070401'!I64+'070802'!I64+'070803'!I64+'070804'!I64+'070808'!I64+'070806'!I63</f>
        <v>14480</v>
      </c>
      <c r="J64" s="196">
        <f>'070101'!J64+'070201'!J63+'070202'!J63+'070301'!J64+'070303 '!J64+'070304'!J64+'070401'!J64+'070802'!J64+'070803'!J64+'070804'!J64+'070808'!J64+'070806'!J63</f>
        <v>14480</v>
      </c>
      <c r="K64" s="196">
        <f>'070101'!K64+'070201'!K63+'070202'!K63+'070301'!K64+'070303 '!K64+'070304'!K64+'070401'!K64+'070802'!K64+'070803'!K64+'070804'!K64+'070808'!K64+'070806'!K63</f>
        <v>0</v>
      </c>
      <c r="L64" s="118">
        <f>SUM(L65:L66,L71)</f>
        <v>0</v>
      </c>
      <c r="M64" s="148"/>
      <c r="N64" s="18"/>
    </row>
    <row r="65" spans="1:14" s="14" customFormat="1" ht="15" customHeight="1">
      <c r="A65" s="169" t="s">
        <v>199</v>
      </c>
      <c r="B65" s="165">
        <v>2800</v>
      </c>
      <c r="C65" s="165">
        <v>350</v>
      </c>
      <c r="D65" s="201">
        <f>'070101'!D65+'070201'!D64+'070202'!D64+'070301'!D65+'070303 '!D65+'070304'!D65+'070401'!D65+'070802'!D65+'070803'!D65+'070804'!D65+'070808'!D65+'070806'!D64</f>
        <v>180500</v>
      </c>
      <c r="E65" s="201">
        <f>'070101'!E65+'070201'!E64+'070202'!E64+'070301'!E65+'070303 '!E65+'070304'!E65+'070401'!E65+'070802'!E65+'070803'!E65+'070804'!E65+'070808'!E65+'070806'!E64</f>
        <v>0</v>
      </c>
      <c r="F65" s="201">
        <f>'070101'!F65+'070201'!F64+'070202'!F64+'070301'!F65+'070303 '!F65+'070304'!F65+'070401'!F65+'070802'!F65+'070803'!F65+'070804'!F65+'070808'!F65+'070806'!F64</f>
        <v>0</v>
      </c>
      <c r="G65" s="201">
        <f>'070101'!G65+'070201'!G64+'070202'!G64+'070301'!G65+'070303 '!G65+'070304'!G65+'070401'!G65+'070802'!G65+'070803'!G65+'070804'!G65+'070808'!G65+'070806'!G64</f>
        <v>0</v>
      </c>
      <c r="H65" s="201">
        <f>'070101'!H65+'070201'!H64+'070202'!H64+'070301'!H65+'070303 '!H65+'070304'!H65+'070401'!H65+'070802'!H65+'070803'!H65+'070804'!H65+'070808'!H65+'070806'!H64</f>
        <v>524.71</v>
      </c>
      <c r="I65" s="201">
        <f>'070101'!I65+'070201'!I64+'070202'!I64+'070301'!I65+'070303 '!I65+'070304'!I65+'070401'!I65+'070802'!I65+'070803'!I65+'070804'!I65+'070808'!I65+'070806'!I64</f>
        <v>524.71</v>
      </c>
      <c r="J65" s="201">
        <f>'070101'!J65+'070201'!J64+'070202'!J64+'070301'!J65+'070303 '!J65+'070304'!J65+'070401'!J65+'070802'!J65+'070803'!J65+'070804'!J65+'070808'!J65+'070806'!J64</f>
        <v>524.71</v>
      </c>
      <c r="K65" s="201">
        <f>'070101'!K65+'070201'!K64+'070202'!K64+'070301'!K65+'070303 '!K65+'070304'!K65+'070401'!K65+'070802'!K65+'070803'!K65+'070804'!K65+'070808'!K65+'070806'!K64</f>
        <v>0</v>
      </c>
      <c r="L65" s="111">
        <v>0</v>
      </c>
      <c r="M65" s="148"/>
      <c r="N65" s="13"/>
    </row>
    <row r="66" spans="1:14" s="14" customFormat="1" ht="15.75" customHeight="1">
      <c r="A66" s="178" t="s">
        <v>46</v>
      </c>
      <c r="B66" s="46">
        <v>3000</v>
      </c>
      <c r="C66" s="46">
        <v>360</v>
      </c>
      <c r="D66" s="201">
        <f>D67+D90</f>
        <v>0</v>
      </c>
      <c r="E66" s="201">
        <f aca="true" t="shared" si="9" ref="E66:K66">E67+E90</f>
        <v>0</v>
      </c>
      <c r="F66" s="201">
        <f t="shared" si="9"/>
        <v>0</v>
      </c>
      <c r="G66" s="201">
        <f t="shared" si="9"/>
        <v>0</v>
      </c>
      <c r="H66" s="201">
        <f t="shared" si="9"/>
        <v>0</v>
      </c>
      <c r="I66" s="201">
        <f t="shared" si="9"/>
        <v>0</v>
      </c>
      <c r="J66" s="201">
        <f t="shared" si="9"/>
        <v>0</v>
      </c>
      <c r="K66" s="201">
        <f t="shared" si="9"/>
        <v>0</v>
      </c>
      <c r="L66" s="111">
        <v>0</v>
      </c>
      <c r="M66" s="148"/>
      <c r="N66" s="13"/>
    </row>
    <row r="67" spans="1:14" ht="14.25" customHeight="1">
      <c r="A67" s="105" t="s">
        <v>47</v>
      </c>
      <c r="B67" s="46">
        <v>3100</v>
      </c>
      <c r="C67" s="46">
        <v>370</v>
      </c>
      <c r="D67" s="201">
        <f>'070101'!D68+'070201'!D67+'070202'!D67+'070301'!D67+'070303 '!D67+'070304'!D67+'070401'!D67+'070802'!D67+'070803'!D67+'070804'!D67+'070808'!D67+'070806'!D67</f>
        <v>0</v>
      </c>
      <c r="E67" s="201">
        <f aca="true" t="shared" si="10" ref="E67:K67">E68+E69+E74+E78+E88+E89</f>
        <v>0</v>
      </c>
      <c r="F67" s="201">
        <f t="shared" si="10"/>
        <v>0</v>
      </c>
      <c r="G67" s="201">
        <f t="shared" si="10"/>
        <v>0</v>
      </c>
      <c r="H67" s="201">
        <f t="shared" si="10"/>
        <v>0</v>
      </c>
      <c r="I67" s="201">
        <f t="shared" si="10"/>
        <v>0</v>
      </c>
      <c r="J67" s="201">
        <f t="shared" si="10"/>
        <v>0</v>
      </c>
      <c r="K67" s="201">
        <f t="shared" si="10"/>
        <v>0</v>
      </c>
      <c r="L67" s="111">
        <v>0</v>
      </c>
      <c r="M67" s="148"/>
      <c r="N67" s="5"/>
    </row>
    <row r="68" spans="1:14" ht="29.25" customHeight="1">
      <c r="A68" s="176" t="s">
        <v>48</v>
      </c>
      <c r="B68" s="167">
        <v>3110</v>
      </c>
      <c r="C68" s="167">
        <v>380</v>
      </c>
      <c r="D68" s="196">
        <f>'070101'!D68+'070201'!D67+'070202'!D67+'070301'!D68+'070303 '!D68+'070304'!D68+'070401'!D68+'070802'!D68+'070803'!D68+'070804'!D68+'070808'!D68+'070806'!D67</f>
        <v>0</v>
      </c>
      <c r="E68" s="196">
        <f>'070101'!E68+'070201'!E67+'070202'!E67+'070301'!E68+'070303 '!E68+'070304'!E68+'070401'!E68+'070802'!E68+'070803'!E68+'070804'!E68+'070808'!E68+'070806'!E67</f>
        <v>0</v>
      </c>
      <c r="F68" s="196">
        <f>'070101'!F68+'070201'!F67+'070202'!F67+'070301'!F68+'070303 '!F68+'070304'!F68+'070401'!F68+'070802'!F68+'070803'!F68+'070804'!F68+'070808'!F68+'070806'!F67</f>
        <v>0</v>
      </c>
      <c r="G68" s="196">
        <f>'070101'!G68+'070201'!G67+'070202'!G67+'070301'!G68+'070303 '!G68+'070304'!G68+'070401'!G68+'070802'!G68+'070803'!G68+'070804'!G68+'070808'!G68+'070806'!G67</f>
        <v>0</v>
      </c>
      <c r="H68" s="196">
        <f>'070101'!H68+'070201'!H67+'070202'!H67+'070301'!H68+'070303 '!H68+'070304'!H68+'070401'!H68+'070802'!H68+'070803'!H68+'070804'!H68+'070808'!H68+'070806'!H67</f>
        <v>0</v>
      </c>
      <c r="I68" s="196">
        <f>'070101'!I68+'070201'!I67+'070202'!I67+'070301'!I68+'070303 '!I68+'070304'!I68+'070401'!I68+'070802'!I68+'070803'!I68+'070804'!I68+'070808'!I68+'070806'!I67</f>
        <v>0</v>
      </c>
      <c r="J68" s="196">
        <f>'070101'!J68+'070201'!J67+'070202'!J67+'070301'!J68+'070303 '!J68+'070304'!J68+'070401'!J68+'070802'!J68+'070803'!J68+'070804'!J68+'070808'!J68+'070806'!J67</f>
        <v>0</v>
      </c>
      <c r="K68" s="196">
        <f>'070101'!K68+'070201'!K67+'070202'!K67+'070301'!K68+'070303 '!K68+'070304'!K68+'070401'!K68+'070802'!K68+'070803'!K68+'070804'!K68+'070808'!K68+'070806'!K67</f>
        <v>0</v>
      </c>
      <c r="L68" s="114">
        <v>0</v>
      </c>
      <c r="M68" s="148"/>
      <c r="N68" s="5"/>
    </row>
    <row r="69" spans="1:14" ht="15" customHeight="1" thickBot="1">
      <c r="A69" s="172" t="s">
        <v>49</v>
      </c>
      <c r="B69" s="167">
        <v>3120</v>
      </c>
      <c r="C69" s="167">
        <v>390</v>
      </c>
      <c r="D69" s="196">
        <f>D70+D72</f>
        <v>0</v>
      </c>
      <c r="E69" s="196">
        <f aca="true" t="shared" si="11" ref="E69:K69">E70+E72</f>
        <v>0</v>
      </c>
      <c r="F69" s="196">
        <f t="shared" si="11"/>
        <v>0</v>
      </c>
      <c r="G69" s="196">
        <f t="shared" si="11"/>
        <v>0</v>
      </c>
      <c r="H69" s="196">
        <f t="shared" si="11"/>
        <v>0</v>
      </c>
      <c r="I69" s="196">
        <f t="shared" si="11"/>
        <v>0</v>
      </c>
      <c r="J69" s="196">
        <f t="shared" si="11"/>
        <v>0</v>
      </c>
      <c r="K69" s="196">
        <f t="shared" si="11"/>
        <v>0</v>
      </c>
      <c r="L69" s="111">
        <v>0</v>
      </c>
      <c r="M69" s="148"/>
      <c r="N69" s="5"/>
    </row>
    <row r="70" spans="1:14" ht="14.25" customHeight="1" thickTop="1">
      <c r="A70" s="177" t="s">
        <v>200</v>
      </c>
      <c r="B70" s="174">
        <v>3121</v>
      </c>
      <c r="C70" s="174">
        <v>400</v>
      </c>
      <c r="D70" s="194">
        <f>'070101'!D70+'070201'!D69+'070202'!D69+'070301'!D70+'070303 '!D70+'070304'!D70+'070401'!D70+'070802'!D70+'070803'!D70+'070804'!D70+'070808'!D70+'070806'!D69</f>
        <v>0</v>
      </c>
      <c r="E70" s="194">
        <f>'070101'!E70+'070201'!E69+'070202'!E69+'070301'!E70+'070303 '!E70+'070304'!E70+'070401'!E70+'070802'!E70+'070803'!E70+'070804'!E70+'070808'!E70+'070806'!E69</f>
        <v>0</v>
      </c>
      <c r="F70" s="194">
        <f>'070101'!F70+'070201'!F69+'070202'!F69+'070301'!F70+'070303 '!F70+'070304'!F70+'070401'!F70+'070802'!F70+'070803'!F70+'070804'!F70+'070808'!F70+'070806'!F69</f>
        <v>0</v>
      </c>
      <c r="G70" s="194">
        <f>'070101'!G70+'070201'!G69+'070202'!G69+'070301'!G70+'070303 '!G70+'070304'!G70+'070401'!G70+'070802'!G70+'070803'!G70+'070804'!G70+'070808'!G70+'070806'!G69</f>
        <v>0</v>
      </c>
      <c r="H70" s="194">
        <f>'070101'!H70+'070201'!H69+'070202'!H69+'070301'!H70+'070303 '!H70+'070304'!H70+'070401'!H70+'070802'!H70+'070803'!H70+'070804'!H70+'070808'!H70+'070806'!H69</f>
        <v>0</v>
      </c>
      <c r="I70" s="194">
        <f>'070101'!I70+'070201'!I69+'070202'!I69+'070301'!I70+'070303 '!I70+'070304'!I70+'070401'!I70+'070802'!I70+'070803'!I70+'070804'!I70+'070808'!I70+'070806'!I69</f>
        <v>0</v>
      </c>
      <c r="J70" s="194">
        <f>'070101'!J70+'070201'!J69+'070202'!J69+'070301'!J70+'070303 '!J70+'070304'!J70+'070401'!J70+'070802'!J70+'070803'!J70+'070804'!J70+'070808'!J70+'070806'!J69</f>
        <v>0</v>
      </c>
      <c r="K70" s="194">
        <f>'070101'!K70+'070201'!K69+'070202'!K69+'070301'!K70+'070303 '!K70+'070304'!K70+'070401'!K70+'070802'!K70+'070803'!K70+'070804'!K70+'070808'!K70+'070806'!K69</f>
        <v>0</v>
      </c>
      <c r="L70" s="110">
        <v>10</v>
      </c>
      <c r="M70" s="148"/>
      <c r="N70" s="5"/>
    </row>
    <row r="71" spans="1:14" s="14" customFormat="1" ht="15" hidden="1">
      <c r="A71" s="173" t="s">
        <v>56</v>
      </c>
      <c r="B71" s="174">
        <v>2122</v>
      </c>
      <c r="C71" s="174"/>
      <c r="D71" s="194">
        <f>'070101'!D71+'070201'!D70+'070202'!D70+'070301'!D71+'070303 '!D71+'070304'!D71+'070401'!D71+'070802'!D71+'070803'!D71+'070804'!D71+'070808'!D71+'070806'!D70</f>
        <v>0</v>
      </c>
      <c r="E71" s="194">
        <f>'070101'!E71+'070201'!E70+'070202'!E70+'070301'!E71+'070303 '!E71+'070304'!E71+'070401'!E71+'070802'!E71+'070803'!E71+'070804'!E71+'070808'!E71+'070806'!E70</f>
        <v>0</v>
      </c>
      <c r="F71" s="194">
        <f>'070101'!F71+'070201'!F70+'070202'!F70+'070301'!F71+'070303 '!F71+'070304'!F71+'070401'!F71+'070802'!F71+'070803'!F71+'070804'!F71+'070808'!F71+'070806'!F70</f>
        <v>0</v>
      </c>
      <c r="G71" s="194">
        <f>'070101'!G71+'070201'!G70+'070202'!G70+'070301'!G71+'070303 '!G71+'070304'!G71+'070401'!G71+'070802'!G71+'070803'!G71+'070804'!G71+'070808'!G71+'070806'!G70</f>
        <v>0</v>
      </c>
      <c r="H71" s="194">
        <f>'070101'!H71+'070201'!H70+'070202'!H70+'070301'!H71+'070303 '!H71+'070304'!H71+'070401'!H71+'070802'!H71+'070803'!H71+'070804'!H71+'070808'!H71+'070806'!H70</f>
        <v>0</v>
      </c>
      <c r="I71" s="194">
        <f>'070101'!I71+'070201'!I70+'070202'!I70+'070301'!I71+'070303 '!I71+'070304'!I71+'070401'!I71+'070802'!I71+'070803'!I71+'070804'!I71+'070808'!I71+'070806'!I70</f>
        <v>0</v>
      </c>
      <c r="J71" s="194">
        <f>'070101'!J71+'070201'!J70+'070202'!J70+'070301'!J71+'070303 '!J71+'070304'!J71+'070401'!J71+'070802'!J71+'070803'!J71+'070804'!J71+'070808'!J71+'070806'!J70</f>
        <v>0</v>
      </c>
      <c r="K71" s="194">
        <f>'070101'!K71+'070201'!K70+'070202'!K70+'070301'!K71+'070303 '!K71+'070304'!K71+'070401'!K71+'070802'!K71+'070803'!K71+'070804'!K71+'070808'!K71+'070806'!K70</f>
        <v>0</v>
      </c>
      <c r="L71" s="115">
        <f>SUM(L72:L75)</f>
        <v>0</v>
      </c>
      <c r="M71" s="148"/>
      <c r="N71" s="13"/>
    </row>
    <row r="72" spans="1:14" ht="15">
      <c r="A72" s="179" t="s">
        <v>201</v>
      </c>
      <c r="B72" s="174">
        <v>3122</v>
      </c>
      <c r="C72" s="174">
        <v>410</v>
      </c>
      <c r="D72" s="194">
        <f>'070101'!D72+'070201'!D71+'070202'!D71+'070301'!D72+'070303 '!D72+'070304'!D72+'070401'!D72+'070802'!D72+'070803'!D72+'070804'!D72+'070808'!D72+'070806'!D71</f>
        <v>0</v>
      </c>
      <c r="E72" s="194">
        <f>'070101'!E72+'070201'!E71+'070202'!E71+'070301'!E72+'070303 '!E72+'070304'!E72+'070401'!E72+'070802'!E72+'070803'!E72+'070804'!E72+'070808'!E72+'070806'!E71</f>
        <v>0</v>
      </c>
      <c r="F72" s="194">
        <f>'070101'!F72+'070201'!F71+'070202'!F71+'070301'!F72+'070303 '!F72+'070304'!F72+'070401'!F72+'070802'!F72+'070803'!F72+'070804'!F72+'070808'!F72+'070806'!F71</f>
        <v>0</v>
      </c>
      <c r="G72" s="194">
        <f>'070101'!G72+'070201'!G71+'070202'!G71+'070301'!G72+'070303 '!G72+'070304'!G72+'070401'!G72+'070802'!G72+'070803'!G72+'070804'!G72+'070808'!G72+'070806'!G71</f>
        <v>0</v>
      </c>
      <c r="H72" s="194">
        <f>'070101'!H72+'070201'!H71+'070202'!H71+'070301'!H72+'070303 '!H72+'070304'!H72+'070401'!H72+'070802'!H72+'070803'!H72+'070804'!H72+'070808'!H72+'070806'!H71</f>
        <v>0</v>
      </c>
      <c r="I72" s="194">
        <f>'070101'!I72+'070201'!I71+'070202'!I71+'070301'!I72+'070303 '!I72+'070304'!I72+'070401'!I72+'070802'!I72+'070803'!I72+'070804'!I72+'070808'!I72+'070806'!I71</f>
        <v>0</v>
      </c>
      <c r="J72" s="194">
        <f>'070101'!J72+'070201'!J71+'070202'!J71+'070301'!J72+'070303 '!J72+'070304'!J72+'070401'!J72+'070802'!J72+'070803'!J72+'070804'!J72+'070808'!J72+'070806'!J71</f>
        <v>0</v>
      </c>
      <c r="K72" s="194">
        <f>'070101'!K72+'070201'!K71+'070202'!K71+'070301'!K72+'070303 '!K72+'070304'!K72+'070401'!K72+'070802'!K72+'070803'!K72+'070804'!K72+'070808'!K72+'070806'!K71</f>
        <v>0</v>
      </c>
      <c r="L72" s="111">
        <v>0</v>
      </c>
      <c r="M72" s="148"/>
      <c r="N72" s="5"/>
    </row>
    <row r="73" spans="1:14" ht="15" hidden="1">
      <c r="A73" s="88"/>
      <c r="B73" s="89"/>
      <c r="C73" s="89"/>
      <c r="D73" s="194">
        <f>'070101'!D74+'070201'!D73+'070202'!D73+'070301'!D73+'070303 '!D73+'070304'!D73+'070401'!D73+'070802'!D73+'070803'!D73+'070804'!D73+'070808'!D73+'070806'!D73</f>
        <v>0</v>
      </c>
      <c r="E73" s="194">
        <f>'070101'!E76+'070201'!E71+'070301'!E73+'070303 '!E73+'070304'!E73+'070401'!E73+'070802'!E73+'070803'!E73+'070804'!E73+'070808'!E73</f>
        <v>0</v>
      </c>
      <c r="F73" s="200">
        <f>'070101'!F76+'070201'!F71+'070202'!F72+'070301'!F73+'070303 '!F73+'070304'!F73+'070401'!F73+'070802'!F73+'070803'!F73+'070804'!F73+'070808'!F73+'070806'!F71</f>
        <v>0</v>
      </c>
      <c r="G73" s="194">
        <f>'070101'!G76+'070201'!G71+'070301'!G73+'070303 '!G73+'070304'!G73+'070401'!G73+'070802'!G73+'070803'!G73+'070804'!G73+'070808'!G73</f>
        <v>0</v>
      </c>
      <c r="H73" s="194">
        <f>'070101'!H76+'070201'!H71+'070301'!H73+'070303 '!H73+'070304'!H73+'070401'!H73+'070802'!H73+'070803'!H73+'070804'!H73+'070808'!H73</f>
        <v>0</v>
      </c>
      <c r="I73" s="194">
        <f>'070101'!I76+'070201'!I71+'070301'!I73+'070303 '!I73+'070304'!I73+'070401'!I73+'070802'!I73+'070803'!I73+'070804'!I73+'070808'!I73</f>
        <v>0</v>
      </c>
      <c r="J73" s="194">
        <f>'070101'!J76+'070201'!J71+'070301'!J73+'070303 '!J73+'070304'!J73+'070401'!J73+'070802'!J73+'070803'!J73+'070804'!J73+'070808'!J73</f>
        <v>0</v>
      </c>
      <c r="K73" s="194">
        <f>'070101'!K76+'070201'!K71+'070301'!K73+'070303 '!K73+'070304'!K73+'070401'!K73+'070802'!K73+'070803'!K73+'070804'!K73+'070808'!K73</f>
        <v>0</v>
      </c>
      <c r="L73" s="111">
        <v>0</v>
      </c>
      <c r="M73" s="148"/>
      <c r="N73" s="5"/>
    </row>
    <row r="74" spans="1:14" ht="15" customHeight="1">
      <c r="A74" s="180" t="s">
        <v>146</v>
      </c>
      <c r="B74" s="167">
        <v>3130</v>
      </c>
      <c r="C74" s="167">
        <v>420</v>
      </c>
      <c r="D74" s="196">
        <f>D75+D77</f>
        <v>0</v>
      </c>
      <c r="E74" s="196">
        <f aca="true" t="shared" si="12" ref="E74:K74">E75+E77</f>
        <v>0</v>
      </c>
      <c r="F74" s="196">
        <f t="shared" si="12"/>
        <v>0</v>
      </c>
      <c r="G74" s="196">
        <f t="shared" si="12"/>
        <v>0</v>
      </c>
      <c r="H74" s="196">
        <f t="shared" si="12"/>
        <v>0</v>
      </c>
      <c r="I74" s="196">
        <f t="shared" si="12"/>
        <v>0</v>
      </c>
      <c r="J74" s="196">
        <f t="shared" si="12"/>
        <v>0</v>
      </c>
      <c r="K74" s="196">
        <f t="shared" si="12"/>
        <v>0</v>
      </c>
      <c r="L74" s="111">
        <v>0</v>
      </c>
      <c r="M74" s="148"/>
      <c r="N74" s="5"/>
    </row>
    <row r="75" spans="1:14" ht="14.25" customHeight="1">
      <c r="A75" s="95" t="s">
        <v>202</v>
      </c>
      <c r="B75" s="39">
        <v>3131</v>
      </c>
      <c r="C75" s="39">
        <v>430</v>
      </c>
      <c r="D75" s="194">
        <f>'070101'!D75+'070201'!D74+'070202'!D74+'070301'!D75+'070303 '!D75+'070304'!D75+'070401'!D75+'070802'!D75+'070803'!D75+'070804'!D75+'070808'!D75+'070806'!D74</f>
        <v>0</v>
      </c>
      <c r="E75" s="194">
        <f>'070101'!E75+'070201'!E74+'070202'!E74+'070301'!E75+'070303 '!E75+'070304'!E75+'070401'!E75+'070802'!E75+'070803'!E75+'070804'!E75+'070808'!E75+'070806'!E74</f>
        <v>0</v>
      </c>
      <c r="F75" s="194">
        <f>'070101'!F75+'070201'!F74+'070202'!F74+'070301'!F75+'070303 '!F75+'070304'!F75+'070401'!F75+'070802'!F75+'070803'!F75+'070804'!F75+'070808'!F75+'070806'!F74</f>
        <v>0</v>
      </c>
      <c r="G75" s="194">
        <f>'070101'!G75+'070201'!G74+'070202'!G74+'070301'!G75+'070303 '!G75+'070304'!G75+'070401'!G75+'070802'!G75+'070803'!G75+'070804'!G75+'070808'!G75+'070806'!G74</f>
        <v>0</v>
      </c>
      <c r="H75" s="194">
        <f>'070101'!H75+'070201'!H74+'070202'!H74+'070301'!H75+'070303 '!H75+'070304'!H75+'070401'!H75+'070802'!H75+'070803'!H75+'070804'!H75+'070808'!H75+'070806'!H74</f>
        <v>0</v>
      </c>
      <c r="I75" s="194">
        <f>'070101'!I75+'070201'!I74+'070202'!I74+'070301'!I75+'070303 '!I75+'070304'!I75+'070401'!I75+'070802'!I75+'070803'!I75+'070804'!I75+'070808'!I75+'070806'!I74</f>
        <v>0</v>
      </c>
      <c r="J75" s="194">
        <f>'070101'!J75+'070201'!J74+'070202'!J74+'070301'!J75+'070303 '!J75+'070304'!J75+'070401'!J75+'070802'!J75+'070803'!J75+'070804'!J75+'070808'!J75+'070806'!J74</f>
        <v>0</v>
      </c>
      <c r="K75" s="194">
        <f>'070101'!K75+'070201'!K74+'070202'!K74+'070301'!K75+'070303 '!K75+'070304'!K75+'070401'!K75+'070802'!K75+'070803'!K75+'070804'!K75+'070808'!K75+'070806'!K74</f>
        <v>0</v>
      </c>
      <c r="L75" s="111">
        <v>0</v>
      </c>
      <c r="M75" s="148"/>
      <c r="N75" s="5"/>
    </row>
    <row r="76" spans="1:14" ht="15" customHeight="1" hidden="1">
      <c r="A76" s="95" t="s">
        <v>147</v>
      </c>
      <c r="B76" s="39">
        <v>2132</v>
      </c>
      <c r="C76" s="39"/>
      <c r="D76" s="194">
        <f>'070101'!D76+'070201'!D75+'070202'!D75+'070301'!D76+'070303 '!D76+'070304'!D76+'070401'!D76+'070802'!D76+'070803'!D76+'070804'!D76+'070808'!D76+'070806'!D75</f>
        <v>0</v>
      </c>
      <c r="E76" s="194">
        <f>'070101'!E76+'070201'!E75+'070202'!E75+'070301'!E76+'070303 '!E76+'070304'!E76+'070401'!E76+'070802'!E76+'070803'!E76+'070804'!E76+'070808'!E76+'070806'!E75</f>
        <v>0</v>
      </c>
      <c r="F76" s="194">
        <f>'070101'!F76+'070201'!F75+'070202'!F75+'070301'!F76+'070303 '!F76+'070304'!F76+'070401'!F76+'070802'!F76+'070803'!F76+'070804'!F76+'070808'!F76+'070806'!F75</f>
        <v>0</v>
      </c>
      <c r="G76" s="194">
        <f>'070101'!G76+'070201'!G75+'070202'!G75+'070301'!G76+'070303 '!G76+'070304'!G76+'070401'!G76+'070802'!G76+'070803'!G76+'070804'!G76+'070808'!G76+'070806'!G75</f>
        <v>0</v>
      </c>
      <c r="H76" s="194">
        <f>'070101'!H76+'070201'!H75+'070202'!H75+'070301'!H76+'070303 '!H76+'070304'!H76+'070401'!H76+'070802'!H76+'070803'!H76+'070804'!H76+'070808'!H76+'070806'!H75</f>
        <v>0</v>
      </c>
      <c r="I76" s="194">
        <f>'070101'!I76+'070201'!I75+'070202'!I75+'070301'!I76+'070303 '!I76+'070304'!I76+'070401'!I76+'070802'!I76+'070803'!I76+'070804'!I76+'070808'!I76+'070806'!I75</f>
        <v>0</v>
      </c>
      <c r="J76" s="194">
        <f>'070101'!J76+'070201'!J75+'070202'!J75+'070301'!J76+'070303 '!J76+'070304'!J76+'070401'!J76+'070802'!J76+'070803'!J76+'070804'!J76+'070808'!J76+'070806'!J75</f>
        <v>0</v>
      </c>
      <c r="K76" s="194">
        <f>'070101'!K76+'070201'!K75+'070202'!K75+'070301'!K76+'070303 '!K76+'070304'!K76+'070401'!K76+'070802'!K76+'070803'!K76+'070804'!K76+'070808'!K76+'070806'!K75</f>
        <v>0</v>
      </c>
      <c r="L76" s="116">
        <v>0</v>
      </c>
      <c r="M76" s="148"/>
      <c r="N76" s="5"/>
    </row>
    <row r="77" spans="1:14" ht="14.25" customHeight="1">
      <c r="A77" s="95" t="s">
        <v>148</v>
      </c>
      <c r="B77" s="39">
        <v>3132</v>
      </c>
      <c r="C77" s="39">
        <v>440</v>
      </c>
      <c r="D77" s="194">
        <f>'070101'!D77+'070201'!D76+'070202'!D76+'070301'!D77+'070303 '!D77+'070304'!D77+'070401'!D77+'070802'!D77+'070803'!D77+'070804'!D77+'070808'!D77+'070806'!D76</f>
        <v>0</v>
      </c>
      <c r="E77" s="194">
        <f>'070101'!E77+'070201'!E76+'070202'!E76+'070301'!E77+'070303 '!E77+'070304'!E77+'070401'!E77+'070802'!E77+'070803'!E77+'070804'!E77+'070808'!E77+'070806'!E76</f>
        <v>0</v>
      </c>
      <c r="F77" s="194">
        <f>'070101'!F77+'070201'!F76+'070202'!F76+'070301'!F77+'070303 '!F77+'070304'!F77+'070401'!F77+'070802'!F77+'070803'!F77+'070804'!F77+'070808'!F77+'070806'!F76</f>
        <v>0</v>
      </c>
      <c r="G77" s="194">
        <f>'070101'!G77+'070201'!G76+'070202'!G76+'070301'!G77+'070303 '!G77+'070304'!G77+'070401'!G77+'070802'!G77+'070803'!G77+'070804'!G77+'070808'!G77+'070806'!G76</f>
        <v>0</v>
      </c>
      <c r="H77" s="194">
        <f>'070101'!H77+'070201'!H76+'070202'!H76+'070301'!H77+'070303 '!H77+'070304'!H77+'070401'!H77+'070802'!H77+'070803'!H77+'070804'!H77+'070808'!H77+'070806'!H76</f>
        <v>0</v>
      </c>
      <c r="I77" s="194">
        <f>'070101'!I77+'070201'!I76+'070202'!I76+'070301'!I77+'070303 '!I77+'070304'!I77+'070401'!I77+'070802'!I77+'070803'!I77+'070804'!I77+'070808'!I77+'070806'!I76</f>
        <v>0</v>
      </c>
      <c r="J77" s="194">
        <f>'070101'!J77+'070201'!J76+'070202'!J76+'070301'!J77+'070303 '!J77+'070304'!J77+'070401'!J77+'070802'!J77+'070803'!J77+'070804'!J77+'070808'!J77+'070806'!J76</f>
        <v>0</v>
      </c>
      <c r="K77" s="194">
        <f>'070101'!K77+'070201'!K76+'070202'!K76+'070301'!K77+'070303 '!K77+'070304'!K77+'070401'!K77+'070802'!K77+'070803'!K77+'070804'!K77+'070808'!K77+'070806'!K76</f>
        <v>0</v>
      </c>
      <c r="L77" s="116">
        <v>0</v>
      </c>
      <c r="M77" s="148"/>
      <c r="N77" s="5"/>
    </row>
    <row r="78" spans="1:14" ht="15" customHeight="1">
      <c r="A78" s="180" t="s">
        <v>101</v>
      </c>
      <c r="B78" s="167">
        <v>3140</v>
      </c>
      <c r="C78" s="167">
        <v>450</v>
      </c>
      <c r="D78" s="196">
        <f>D79+D81+D87</f>
        <v>0</v>
      </c>
      <c r="E78" s="196">
        <f aca="true" t="shared" si="13" ref="E78:K78">E79+E81+E87</f>
        <v>0</v>
      </c>
      <c r="F78" s="196">
        <f t="shared" si="13"/>
        <v>0</v>
      </c>
      <c r="G78" s="196">
        <f t="shared" si="13"/>
        <v>0</v>
      </c>
      <c r="H78" s="196">
        <f t="shared" si="13"/>
        <v>0</v>
      </c>
      <c r="I78" s="196">
        <f t="shared" si="13"/>
        <v>0</v>
      </c>
      <c r="J78" s="196">
        <f t="shared" si="13"/>
        <v>0</v>
      </c>
      <c r="K78" s="196">
        <f t="shared" si="13"/>
        <v>0</v>
      </c>
      <c r="L78" s="120" t="s">
        <v>80</v>
      </c>
      <c r="M78" s="148"/>
      <c r="N78" s="5"/>
    </row>
    <row r="79" spans="1:14" ht="15.75" customHeight="1">
      <c r="A79" s="95" t="s">
        <v>203</v>
      </c>
      <c r="B79" s="39">
        <v>3141</v>
      </c>
      <c r="C79" s="39">
        <v>460</v>
      </c>
      <c r="D79" s="194">
        <f>'070101'!D79+'070201'!D78+'070202'!D78+'070301'!D79+'070303 '!D79+'070304'!D79+'070401'!D79+'070802'!D79+'070803'!D79+'070804'!D79+'070808'!D79+'070806'!D78</f>
        <v>0</v>
      </c>
      <c r="E79" s="194">
        <f>'070101'!E79+'070201'!E78+'070202'!E78+'070301'!E79+'070303 '!E79+'070304'!E79+'070401'!E79+'070802'!E79+'070803'!E79+'070804'!E79+'070808'!E79+'070806'!E78</f>
        <v>0</v>
      </c>
      <c r="F79" s="194">
        <f>'070101'!F79+'070201'!F78+'070202'!F78+'070301'!F79+'070303 '!F79+'070304'!F79+'070401'!F79+'070802'!F79+'070803'!F79+'070804'!F79+'070808'!F79+'070806'!F78</f>
        <v>0</v>
      </c>
      <c r="G79" s="194">
        <f>'070101'!G79+'070201'!G78+'070202'!G78+'070301'!G79+'070303 '!G79+'070304'!G79+'070401'!G79+'070802'!G79+'070803'!G79+'070804'!G79+'070808'!G79+'070806'!G78</f>
        <v>0</v>
      </c>
      <c r="H79" s="194">
        <f>'070101'!H79+'070201'!H78+'070202'!H78+'070301'!H79+'070303 '!H79+'070304'!H79+'070401'!H79+'070802'!H79+'070803'!H79+'070804'!H79+'070808'!H79+'070806'!H78</f>
        <v>0</v>
      </c>
      <c r="I79" s="194">
        <f>'070101'!I79+'070201'!I78+'070202'!I78+'070301'!I79+'070303 '!I79+'070304'!I79+'070401'!I79+'070802'!I79+'070803'!I79+'070804'!I79+'070808'!I79+'070806'!I78</f>
        <v>0</v>
      </c>
      <c r="J79" s="194">
        <f>'070101'!J79+'070201'!J78+'070202'!J78+'070301'!J79+'070303 '!J79+'070304'!J79+'070401'!J79+'070802'!J79+'070803'!J79+'070804'!J79+'070808'!J79+'070806'!J78</f>
        <v>0</v>
      </c>
      <c r="K79" s="194">
        <f>'070101'!K79+'070201'!K78+'070202'!K78+'070301'!K79+'070303 '!K79+'070304'!K79+'070401'!K79+'070802'!K79+'070803'!K79+'070804'!K79+'070808'!K79+'070806'!K78</f>
        <v>0</v>
      </c>
      <c r="L79" s="82"/>
      <c r="M79" s="148"/>
      <c r="N79" s="5"/>
    </row>
    <row r="80" spans="1:13" ht="15.75" customHeight="1" hidden="1" thickTop="1">
      <c r="A80" s="92" t="s">
        <v>103</v>
      </c>
      <c r="B80" s="39">
        <v>2142</v>
      </c>
      <c r="C80" s="39"/>
      <c r="D80" s="194">
        <f>'070101'!D80+'070201'!D79+'070202'!D79+'070301'!D80+'070303 '!D80+'070304'!D80+'070401'!D80+'070802'!D80+'070803'!D80+'070804'!D80+'070808'!D80+'070806'!D79</f>
        <v>0</v>
      </c>
      <c r="E80" s="194">
        <f>'070101'!E80+'070201'!E79+'070202'!E79+'070301'!E80+'070303 '!E80+'070304'!E80+'070401'!E80+'070802'!E80+'070803'!E80+'070804'!E80+'070808'!E80+'070806'!E79</f>
        <v>0</v>
      </c>
      <c r="F80" s="194">
        <f>'070101'!F80+'070201'!F79+'070202'!F79+'070301'!F80+'070303 '!F80+'070304'!F80+'070401'!F80+'070802'!F80+'070803'!F80+'070804'!F80+'070808'!F80+'070806'!F79</f>
        <v>0</v>
      </c>
      <c r="G80" s="194">
        <f>'070101'!G80+'070201'!G79+'070202'!G79+'070301'!G80+'070303 '!G80+'070304'!G80+'070401'!G80+'070802'!G80+'070803'!G80+'070804'!G80+'070808'!G80+'070806'!G79</f>
        <v>0</v>
      </c>
      <c r="H80" s="194">
        <f>'070101'!H80+'070201'!H79+'070202'!H79+'070301'!H80+'070303 '!H80+'070304'!H80+'070401'!H80+'070802'!H80+'070803'!H80+'070804'!H80+'070808'!H80+'070806'!H79</f>
        <v>0</v>
      </c>
      <c r="I80" s="194">
        <f>'070101'!I80+'070201'!I79+'070202'!I79+'070301'!I80+'070303 '!I80+'070304'!I80+'070401'!I80+'070802'!I80+'070803'!I80+'070804'!I80+'070808'!I80+'070806'!I79</f>
        <v>0</v>
      </c>
      <c r="J80" s="194">
        <f>'070101'!J80+'070201'!J79+'070202'!J79+'070301'!J80+'070303 '!J80+'070304'!J80+'070401'!J80+'070802'!J80+'070803'!J80+'070804'!J80+'070808'!J80+'070806'!J79</f>
        <v>0</v>
      </c>
      <c r="K80" s="194">
        <f>'070101'!K80+'070201'!K79+'070202'!K79+'070301'!K80+'070303 '!K80+'070304'!K80+'070401'!K80+'070802'!K80+'070803'!K80+'070804'!K80+'070808'!K80+'070806'!K79</f>
        <v>0</v>
      </c>
      <c r="L80" s="110">
        <v>11</v>
      </c>
      <c r="M80" s="148"/>
    </row>
    <row r="81" spans="1:13" ht="15" customHeight="1">
      <c r="A81" s="92" t="s">
        <v>204</v>
      </c>
      <c r="B81" s="39">
        <v>3142</v>
      </c>
      <c r="C81" s="39">
        <v>470</v>
      </c>
      <c r="D81" s="194">
        <f>'070101'!D81+'070201'!D80+'070202'!D80+'070301'!D81+'070303 '!D81+'070304'!D81+'070401'!D81+'070802'!D81+'070803'!D81+'070804'!D81+'070808'!D81+'070806'!D80</f>
        <v>0</v>
      </c>
      <c r="E81" s="194">
        <f>'070101'!E81+'070201'!E80+'070202'!E80+'070301'!E81+'070303 '!E81+'070304'!E81+'070401'!E81+'070802'!E81+'070803'!E81+'070804'!E81+'070808'!E81+'070806'!E80</f>
        <v>0</v>
      </c>
      <c r="F81" s="194">
        <f>'070101'!F81+'070201'!F80+'070202'!F80+'070301'!F81+'070303 '!F81+'070304'!F81+'070401'!F81+'070802'!F81+'070803'!F81+'070804'!F81+'070808'!F81+'070806'!F80</f>
        <v>0</v>
      </c>
      <c r="G81" s="194">
        <f>'070101'!G81+'070201'!G80+'070202'!G80+'070301'!G81+'070303 '!G81+'070304'!G81+'070401'!G81+'070802'!G81+'070803'!G81+'070804'!G81+'070808'!G81+'070806'!G80</f>
        <v>0</v>
      </c>
      <c r="H81" s="194">
        <f>'070101'!H81+'070201'!H80+'070202'!H80+'070301'!H81+'070303 '!H81+'070304'!H81+'070401'!H81+'070802'!H81+'070803'!H81+'070804'!H81+'070808'!H81+'070806'!H80</f>
        <v>0</v>
      </c>
      <c r="I81" s="194">
        <f>'070101'!I81+'070201'!I80+'070202'!I80+'070301'!I81+'070303 '!I81+'070304'!I81+'070401'!I81+'070802'!I81+'070803'!I81+'070804'!I81+'070808'!I81+'070806'!I80</f>
        <v>0</v>
      </c>
      <c r="J81" s="194">
        <f>'070101'!J81+'070201'!J80+'070202'!J80+'070301'!J81+'070303 '!J81+'070304'!J81+'070401'!J81+'070802'!J81+'070803'!J81+'070804'!J81+'070808'!J81+'070806'!J80</f>
        <v>0</v>
      </c>
      <c r="K81" s="194">
        <f>'070101'!K81+'070201'!K80+'070202'!K80+'070301'!K81+'070303 '!K81+'070304'!K81+'070401'!K81+'070802'!K81+'070803'!K81+'070804'!K81+'070808'!K81+'070806'!K80</f>
        <v>0</v>
      </c>
      <c r="L81" s="111">
        <v>0</v>
      </c>
      <c r="M81" s="148"/>
    </row>
    <row r="82" spans="1:13" ht="20.25" customHeight="1" hidden="1" thickBot="1">
      <c r="A82" s="92"/>
      <c r="B82" s="145"/>
      <c r="C82" s="145"/>
      <c r="D82" s="194">
        <f>'070101'!D82+'070201'!D81+'070202'!D81+'070301'!D82+'070303 '!D82+'070304'!D82+'070401'!D82+'070802'!D82+'070803'!D82+'070804'!D82+'070808'!D82+'070806'!D81</f>
        <v>4</v>
      </c>
      <c r="E82" s="194">
        <f>'070101'!E82+'070201'!E81+'070202'!E81+'070301'!E82+'070303 '!E82+'070304'!E82+'070401'!E82+'070802'!E82+'070803'!E82+'070804'!E82+'070808'!E82+'070806'!E81</f>
        <v>5</v>
      </c>
      <c r="F82" s="194">
        <f>'070101'!F82+'070201'!F81+'070202'!F81+'070301'!F82+'070303 '!F82+'070304'!F82+'070401'!F82+'070802'!F82+'070803'!F82+'070804'!F82+'070808'!F82+'070806'!F81</f>
        <v>6</v>
      </c>
      <c r="G82" s="194">
        <f>'070101'!G82+'070201'!G81+'070202'!G81+'070301'!G82+'070303 '!G82+'070304'!G82+'070401'!G82+'070802'!G82+'070803'!G82+'070804'!G82+'070808'!G82+'070806'!G81</f>
        <v>7</v>
      </c>
      <c r="H82" s="194">
        <f>'070101'!H82+'070201'!H81+'070202'!H81+'070301'!H82+'070303 '!H82+'070304'!H82+'070401'!H82+'070802'!H82+'070803'!H82+'070804'!H82+'070808'!H82+'070806'!H81</f>
        <v>8</v>
      </c>
      <c r="I82" s="194">
        <f>'070101'!I82+'070201'!I81+'070202'!I81+'070301'!I82+'070303 '!I82+'070304'!I82+'070401'!I82+'070802'!I82+'070803'!I82+'070804'!I82+'070808'!I82+'070806'!I81</f>
        <v>9</v>
      </c>
      <c r="J82" s="194" t="e">
        <f>'070101'!J82+'070201'!J81+'070202'!J81+'070301'!J82+'070303 '!J82+'070304'!J82+'070401'!J82+'070802'!J82+'070803'!J82+'070804'!J82+'070808'!J82+'070806'!J81</f>
        <v>#VALUE!</v>
      </c>
      <c r="K82" s="194">
        <f>'070101'!K82+'070201'!K81+'070202'!K81+'070301'!K82+'070303 '!K82+'070304'!K82+'070401'!K82+'070802'!K82+'070803'!K82+'070804'!K82+'070808'!K82+'070806'!K81</f>
        <v>11</v>
      </c>
      <c r="L82" s="111">
        <v>0</v>
      </c>
      <c r="M82" s="148"/>
    </row>
    <row r="83" spans="1:14" ht="15.75" customHeight="1" hidden="1" thickTop="1">
      <c r="A83" s="92"/>
      <c r="B83" s="145"/>
      <c r="C83" s="145"/>
      <c r="D83" s="194">
        <f>'070101'!D83+'070201'!D82+'070202'!D82+'070301'!D83+'070303 '!D83+'070304'!D83+'070401'!D83+'070802'!D83+'070803'!D83+'070804'!D83+'070808'!D83+'070806'!D82</f>
        <v>4</v>
      </c>
      <c r="E83" s="194">
        <f>'070101'!E83+'070201'!E82+'070202'!E82+'070301'!E83+'070303 '!E83+'070304'!E83+'070401'!E83+'070802'!E83+'070803'!E83+'070804'!E83+'070808'!E83+'070806'!E82</f>
        <v>10</v>
      </c>
      <c r="F83" s="194">
        <f>'070101'!F83+'070201'!F82+'070202'!F82+'070301'!F83+'070303 '!F83+'070304'!F83+'070401'!F83+'070802'!F83+'070803'!F83+'070804'!F83+'070808'!F83+'070806'!F82</f>
        <v>5</v>
      </c>
      <c r="G83" s="194">
        <f>'070101'!G83+'070201'!G82+'070202'!G82+'070301'!G83+'070303 '!G83+'070304'!G83+'070401'!G83+'070802'!G83+'070803'!G83+'070804'!G83+'070808'!G83+'070806'!G82</f>
        <v>7</v>
      </c>
      <c r="H83" s="194">
        <f>'070101'!H83+'070201'!H82+'070202'!H82+'070301'!H83+'070303 '!H83+'070304'!H83+'070401'!H83+'070802'!H83+'070803'!H83+'070804'!H83+'070808'!H83+'070806'!H82</f>
        <v>8</v>
      </c>
      <c r="I83" s="194">
        <f>'070101'!I83+'070201'!I82+'070202'!I82+'070301'!I83+'070303 '!I83+'070304'!I83+'070401'!I83+'070802'!I83+'070803'!I83+'070804'!I83+'070808'!I83+'070806'!I82</f>
        <v>9</v>
      </c>
      <c r="J83" s="194">
        <f>'070101'!J83+'070201'!J82+'070202'!J82+'070301'!J83+'070303 '!J83+'070304'!J83+'070401'!J83+'070802'!J83+'070803'!J83+'070804'!J83+'070808'!J83+'070806'!J82</f>
        <v>10</v>
      </c>
      <c r="K83" s="194">
        <f>'070101'!K83+'070201'!K82+'070202'!K82+'070301'!K83+'070303 '!K83+'070304'!K83+'070401'!K83+'070802'!K83+'070803'!K83+'070804'!K83+'070808'!K83+'070806'!K82</f>
        <v>11</v>
      </c>
      <c r="L83" s="111">
        <v>0</v>
      </c>
      <c r="M83" s="148"/>
      <c r="N83" s="9"/>
    </row>
    <row r="84" spans="1:14" ht="19.5" customHeight="1" hidden="1">
      <c r="A84" s="92"/>
      <c r="B84" s="145"/>
      <c r="C84" s="145"/>
      <c r="D84" s="194">
        <f>'070101'!D84+'070201'!D83+'070202'!D83+'070301'!D84+'070303 '!D84+'070304'!D84+'070401'!D84+'070802'!D84+'070803'!D84+'070804'!D84+'070808'!D84+'070806'!D83</f>
        <v>0</v>
      </c>
      <c r="E84" s="194">
        <f>'070101'!E84+'070201'!E83+'070202'!E83+'070301'!E84+'070303 '!E84+'070304'!E84+'070401'!E84+'070802'!E84+'070803'!E84+'070804'!E84+'070808'!E84+'070806'!E83</f>
        <v>0</v>
      </c>
      <c r="F84" s="194">
        <f>'070101'!F84+'070201'!F83+'070202'!F83+'070301'!F84+'070303 '!F84+'070304'!F84+'070401'!F84+'070802'!F84+'070803'!F84+'070804'!F84+'070808'!F84+'070806'!F83</f>
        <v>0</v>
      </c>
      <c r="G84" s="194">
        <f>'070101'!G84+'070201'!G83+'070202'!G83+'070301'!G84+'070303 '!G84+'070304'!G84+'070401'!G84+'070802'!G84+'070803'!G84+'070804'!G84+'070808'!G84+'070806'!G83</f>
        <v>0</v>
      </c>
      <c r="H84" s="194">
        <f>'070101'!H84+'070201'!H83+'070202'!H83+'070301'!H84+'070303 '!H84+'070304'!H84+'070401'!H84+'070802'!H84+'070803'!H84+'070804'!H84+'070808'!H84+'070806'!H83</f>
        <v>0</v>
      </c>
      <c r="I84" s="194">
        <f>'070101'!I84+'070201'!I83+'070202'!I83+'070301'!I84+'070303 '!I84+'070304'!I84+'070401'!I84+'070802'!I84+'070803'!I84+'070804'!I84+'070808'!I84+'070806'!I83</f>
        <v>0</v>
      </c>
      <c r="J84" s="194">
        <f>'070101'!J84+'070201'!J83+'070202'!J83+'070301'!J84+'070303 '!J84+'070304'!J84+'070401'!J84+'070802'!J84+'070803'!J84+'070804'!J84+'070808'!J84+'070806'!J83</f>
        <v>0</v>
      </c>
      <c r="K84" s="194">
        <f>'070101'!K84+'070201'!K83+'070202'!K83+'070301'!K84+'070303 '!K84+'070304'!K84+'070401'!K84+'070802'!K84+'070803'!K84+'070804'!K84+'070808'!K84+'070806'!K83</f>
        <v>0</v>
      </c>
      <c r="L84" s="111">
        <v>0</v>
      </c>
      <c r="M84" s="148"/>
      <c r="N84" s="5"/>
    </row>
    <row r="85" spans="1:14" ht="18" customHeight="1" hidden="1">
      <c r="A85" s="92"/>
      <c r="B85" s="145"/>
      <c r="C85" s="145"/>
      <c r="D85" s="194">
        <f>'070101'!D85+'070201'!D84+'070202'!D84+'070301'!D85+'070303 '!D85+'070304'!D85+'070401'!D85+'070802'!D85+'070803'!D85+'070804'!D85+'070808'!D85+'070806'!D84</f>
        <v>0</v>
      </c>
      <c r="E85" s="194">
        <f>'070101'!E85+'070201'!E84+'070202'!E84+'070301'!E85+'070303 '!E85+'070304'!E85+'070401'!E85+'070802'!E85+'070803'!E85+'070804'!E85+'070808'!E85+'070806'!E84</f>
        <v>0</v>
      </c>
      <c r="F85" s="194">
        <f>'070101'!F85+'070201'!F84+'070202'!F84+'070301'!F85+'070303 '!F85+'070304'!F85+'070401'!F85+'070802'!F85+'070803'!F85+'070804'!F85+'070808'!F85+'070806'!F84</f>
        <v>0</v>
      </c>
      <c r="G85" s="194">
        <f>'070101'!G85+'070201'!G84+'070202'!G84+'070301'!G85+'070303 '!G85+'070304'!G85+'070401'!G85+'070802'!G85+'070803'!G85+'070804'!G85+'070808'!G85+'070806'!G84</f>
        <v>0</v>
      </c>
      <c r="H85" s="194">
        <f>'070101'!H85+'070201'!H84+'070202'!H84+'070301'!H85+'070303 '!H85+'070304'!H85+'070401'!H85+'070802'!H85+'070803'!H85+'070804'!H85+'070808'!H85+'070806'!H84</f>
        <v>0</v>
      </c>
      <c r="I85" s="194">
        <f>'070101'!I85+'070201'!I84+'070202'!I84+'070301'!I85+'070303 '!I85+'070304'!I85+'070401'!I85+'070802'!I85+'070803'!I85+'070804'!I85+'070808'!I85+'070806'!I84</f>
        <v>0</v>
      </c>
      <c r="J85" s="194">
        <f>'070101'!J85+'070201'!J84+'070202'!J84+'070301'!J85+'070303 '!J85+'070304'!J85+'070401'!J85+'070802'!J85+'070803'!J85+'070804'!J85+'070808'!J85+'070806'!J84</f>
        <v>0</v>
      </c>
      <c r="K85" s="194">
        <f>'070101'!K85+'070201'!K84+'070202'!K84+'070301'!K85+'070303 '!K85+'070304'!K85+'070401'!K85+'070802'!K85+'070803'!K85+'070804'!K85+'070808'!K85+'070806'!K84</f>
        <v>0</v>
      </c>
      <c r="L85" s="109">
        <v>0</v>
      </c>
      <c r="M85" s="148"/>
      <c r="N85" s="5"/>
    </row>
    <row r="86" spans="1:14" ht="15.75" customHeight="1" hidden="1">
      <c r="A86" s="68">
        <v>1</v>
      </c>
      <c r="B86" s="39">
        <v>2</v>
      </c>
      <c r="C86" s="39"/>
      <c r="D86" s="194">
        <f>'070101'!D86+'070201'!D85+'070202'!D85+'070301'!D86+'070303 '!D86+'070304'!D86+'070401'!D86+'070802'!D86+'070803'!D86+'070804'!D86+'070808'!D86+'070806'!D85</f>
        <v>4</v>
      </c>
      <c r="E86" s="194">
        <f>'070101'!E86+'070201'!E85+'070202'!E85+'070301'!E86+'070303 '!E86+'070304'!E86+'070401'!E86+'070802'!E86+'070803'!E86+'070804'!E86+'070808'!E86+'070806'!E85</f>
        <v>4</v>
      </c>
      <c r="F86" s="194">
        <f>'070101'!F86+'070201'!F85+'070202'!F85+'070301'!F86+'070303 '!F86+'070304'!F86+'070401'!F86+'070802'!F86+'070803'!F86+'070804'!F86+'070808'!F86+'070806'!F85</f>
        <v>4</v>
      </c>
      <c r="G86" s="194">
        <f>'070101'!G86+'070201'!G85+'070202'!G85+'070301'!G86+'070303 '!G86+'070304'!G86+'070401'!G86+'070802'!G86+'070803'!G86+'070804'!G86+'070808'!G86+'070806'!G85</f>
        <v>4</v>
      </c>
      <c r="H86" s="194">
        <f>'070101'!H86+'070201'!H85+'070202'!H85+'070301'!H86+'070303 '!H86+'070304'!H86+'070401'!H86+'070802'!H86+'070803'!H86+'070804'!H86+'070808'!H86+'070806'!H85</f>
        <v>4</v>
      </c>
      <c r="I86" s="194">
        <f>'070101'!I86+'070201'!I85+'070202'!I85+'070301'!I86+'070303 '!I86+'070304'!I86+'070401'!I86+'070802'!I86+'070803'!I86+'070804'!I86+'070808'!I86+'070806'!I85</f>
        <v>4</v>
      </c>
      <c r="J86" s="194">
        <f>'070101'!J86+'070201'!J85+'070202'!J85+'070301'!J86+'070303 '!J86+'070304'!J86+'070401'!J86+'070802'!J86+'070803'!J86+'070804'!J86+'070808'!J86+'070806'!J85</f>
        <v>4</v>
      </c>
      <c r="K86" s="194">
        <f>'070101'!K86+'070201'!K85+'070202'!K85+'070301'!K86+'070303 '!K86+'070304'!K86+'070401'!K86+'070802'!K86+'070803'!K86+'070804'!K86+'070808'!K86+'070806'!K85</f>
        <v>4</v>
      </c>
      <c r="L86" s="109">
        <v>0</v>
      </c>
      <c r="M86" s="148"/>
      <c r="N86" s="5"/>
    </row>
    <row r="87" spans="1:14" ht="16.5" customHeight="1">
      <c r="A87" s="95" t="s">
        <v>105</v>
      </c>
      <c r="B87" s="39">
        <v>3143</v>
      </c>
      <c r="C87" s="39">
        <v>480</v>
      </c>
      <c r="D87" s="194">
        <f>'070101'!D87+'070201'!D86+'070202'!D86+'070301'!D87+'070303 '!D87+'070304'!D87+'070401'!D87+'070802'!D87+'070803'!D87+'070804'!D87+'070808'!D87+'070806'!D86</f>
        <v>0</v>
      </c>
      <c r="E87" s="194">
        <f>'070101'!E87+'070201'!E86+'070202'!E86+'070301'!E87+'070303 '!E87+'070304'!E87+'070401'!E87+'070802'!E87+'070803'!E87+'070804'!E87+'070808'!E87+'070806'!E86</f>
        <v>0</v>
      </c>
      <c r="F87" s="194">
        <f>'070101'!F87+'070201'!F86+'070202'!F86+'070301'!F87+'070303 '!F87+'070304'!F87+'070401'!F87+'070802'!F87+'070803'!F87+'070804'!F87+'070808'!F87+'070806'!F86</f>
        <v>0</v>
      </c>
      <c r="G87" s="194">
        <f>'070101'!G87+'070201'!G86+'070202'!G86+'070301'!G87+'070303 '!G87+'070304'!G87+'070401'!G87+'070802'!G87+'070803'!G87+'070804'!G87+'070808'!G87+'070806'!G86</f>
        <v>0</v>
      </c>
      <c r="H87" s="194">
        <f>'070101'!H87+'070201'!H86+'070202'!H86+'070301'!H87+'070303 '!H87+'070304'!H87+'070401'!H87+'070802'!H87+'070803'!H87+'070804'!H87+'070808'!H87+'070806'!H86</f>
        <v>0</v>
      </c>
      <c r="I87" s="194">
        <f>'070101'!I87+'070201'!I86+'070202'!I86+'070301'!I87+'070303 '!I87+'070304'!I87+'070401'!I87+'070802'!I87+'070803'!I87+'070804'!I87+'070808'!I87+'070806'!I86</f>
        <v>0</v>
      </c>
      <c r="J87" s="194">
        <f>'070101'!J87+'070201'!J86+'070202'!J86+'070301'!J87+'070303 '!J87+'070304'!J87+'070401'!J87+'070802'!J87+'070803'!J87+'070804'!J87+'070808'!J87+'070806'!J86</f>
        <v>0</v>
      </c>
      <c r="K87" s="194">
        <f>'070101'!K87+'070201'!K86+'070202'!K86+'070301'!K87+'070303 '!K87+'070304'!K87+'070401'!K87+'070802'!K87+'070803'!K87+'070804'!K87+'070808'!K87+'070806'!K86</f>
        <v>0</v>
      </c>
      <c r="L87" s="121">
        <f>SUM(L88,L105)</f>
        <v>0</v>
      </c>
      <c r="M87" s="148"/>
      <c r="N87" s="5"/>
    </row>
    <row r="88" spans="1:14" ht="15">
      <c r="A88" s="180" t="s">
        <v>78</v>
      </c>
      <c r="B88" s="167">
        <v>3150</v>
      </c>
      <c r="C88" s="167">
        <v>490</v>
      </c>
      <c r="D88" s="196">
        <f>'070101'!D88+'070201'!D87+'070202'!D87+'070301'!D88+'070303 '!D88+'070304'!D88+'070401'!D88+'070802'!D88+'070803'!D88+'070804'!D88+'070808'!D88+'070806'!D87</f>
        <v>0</v>
      </c>
      <c r="E88" s="196">
        <f>'070101'!E88+'070201'!E87+'070202'!E87+'070301'!E88+'070303 '!E88+'070304'!E88+'070401'!E88+'070802'!E88+'070803'!E88+'070804'!E88+'070808'!E88+'070806'!E87</f>
        <v>0</v>
      </c>
      <c r="F88" s="196">
        <f>'070101'!F88+'070201'!F87+'070202'!F87+'070301'!F88+'070303 '!F88+'070304'!F88+'070401'!F88+'070802'!F88+'070803'!F88+'070804'!F88+'070808'!F88+'070806'!F87</f>
        <v>0</v>
      </c>
      <c r="G88" s="196">
        <f>'070101'!G88+'070201'!G87+'070202'!G87+'070301'!G88+'070303 '!G88+'070304'!G88+'070401'!G88+'070802'!G88+'070803'!G88+'070804'!G88+'070808'!G88+'070806'!G87</f>
        <v>0</v>
      </c>
      <c r="H88" s="196">
        <f>'070101'!H88+'070201'!H87+'070202'!H87+'070301'!H88+'070303 '!H88+'070304'!H88+'070401'!H88+'070802'!H88+'070803'!H88+'070804'!H88+'070808'!H88+'070806'!H87</f>
        <v>0</v>
      </c>
      <c r="I88" s="196">
        <f>'070101'!I88+'070201'!I87+'070202'!I87+'070301'!I88+'070303 '!I88+'070304'!I88+'070401'!I88+'070802'!I88+'070803'!I88+'070804'!I88+'070808'!I88+'070806'!I87</f>
        <v>0</v>
      </c>
      <c r="J88" s="196">
        <f>'070101'!J88+'070201'!J87+'070202'!J87+'070301'!J88+'070303 '!J88+'070304'!J88+'070401'!J88+'070802'!J88+'070803'!J88+'070804'!J88+'070808'!J88+'070806'!J87</f>
        <v>0</v>
      </c>
      <c r="K88" s="196">
        <f>'070101'!K88+'070201'!K87+'070202'!K87+'070301'!K88+'070303 '!K88+'070304'!K88+'070401'!K88+'070802'!K88+'070803'!K88+'070804'!K88+'070808'!K88+'070806'!K87</f>
        <v>0</v>
      </c>
      <c r="L88" s="121">
        <f>SUM(L89,L96)</f>
        <v>0</v>
      </c>
      <c r="M88" s="148"/>
      <c r="N88" s="5"/>
    </row>
    <row r="89" spans="1:14" s="1" customFormat="1" ht="15">
      <c r="A89" s="180" t="s">
        <v>106</v>
      </c>
      <c r="B89" s="167">
        <v>3160</v>
      </c>
      <c r="C89" s="167">
        <v>500</v>
      </c>
      <c r="D89" s="196">
        <f>'070101'!D89+'070201'!D88+'070202'!D88+'070301'!D89+'070303 '!D89+'070304'!D89+'070401'!D89+'070802'!D89+'070803'!D89+'070804'!D89+'070808'!D89+'070806'!D88</f>
        <v>0</v>
      </c>
      <c r="E89" s="196">
        <f>'070101'!E89+'070201'!E88+'070202'!E88+'070301'!E89+'070303 '!E89+'070304'!E89+'070401'!E89+'070802'!E89+'070803'!E89+'070804'!E89+'070808'!E89+'070806'!E88</f>
        <v>0</v>
      </c>
      <c r="F89" s="196">
        <f>'070101'!F89+'070201'!F88+'070202'!F88+'070301'!F89+'070303 '!F89+'070304'!F89+'070401'!F89+'070802'!F89+'070803'!F89+'070804'!F89+'070808'!F89+'070806'!F88</f>
        <v>0</v>
      </c>
      <c r="G89" s="196">
        <f>'070101'!G89+'070201'!G88+'070202'!G88+'070301'!G89+'070303 '!G89+'070304'!G89+'070401'!G89+'070802'!G89+'070803'!G89+'070804'!G89+'070808'!G89+'070806'!G88</f>
        <v>0</v>
      </c>
      <c r="H89" s="196">
        <f>'070101'!H89+'070201'!H88+'070202'!H88+'070301'!H89+'070303 '!H89+'070304'!H89+'070401'!H89+'070802'!H89+'070803'!H89+'070804'!H89+'070808'!H89+'070806'!H88</f>
        <v>0</v>
      </c>
      <c r="I89" s="196">
        <f>'070101'!I89+'070201'!I88+'070202'!I88+'070301'!I89+'070303 '!I89+'070304'!I89+'070401'!I89+'070802'!I89+'070803'!I89+'070804'!I89+'070808'!I89+'070806'!I88</f>
        <v>0</v>
      </c>
      <c r="J89" s="196">
        <f>'070101'!J89+'070201'!J88+'070202'!J88+'070301'!J89+'070303 '!J89+'070304'!J89+'070401'!J89+'070802'!J89+'070803'!J89+'070804'!J89+'070808'!J89+'070806'!J88</f>
        <v>0</v>
      </c>
      <c r="K89" s="196">
        <f>'070101'!K89+'070201'!K88+'070202'!K88+'070301'!K89+'070303 '!K89+'070304'!K89+'070401'!K89+'070802'!K89+'070803'!K89+'070804'!K89+'070808'!K89+'070806'!K88</f>
        <v>0</v>
      </c>
      <c r="L89" s="122">
        <f>SUM(L90:L95)</f>
        <v>0</v>
      </c>
      <c r="M89" s="148"/>
      <c r="N89" s="18"/>
    </row>
    <row r="90" spans="1:14" s="1" customFormat="1" ht="15.75">
      <c r="A90" s="181" t="s">
        <v>58</v>
      </c>
      <c r="B90" s="165">
        <v>3200</v>
      </c>
      <c r="C90" s="165">
        <v>510</v>
      </c>
      <c r="D90" s="201">
        <f>D91+D92+D93+D94</f>
        <v>0</v>
      </c>
      <c r="E90" s="272">
        <f aca="true" t="shared" si="14" ref="E90:K90">E91+E92+E93+E94</f>
        <v>0</v>
      </c>
      <c r="F90" s="272">
        <f t="shared" si="14"/>
        <v>0</v>
      </c>
      <c r="G90" s="272">
        <f t="shared" si="14"/>
        <v>0</v>
      </c>
      <c r="H90" s="272">
        <f t="shared" si="14"/>
        <v>0</v>
      </c>
      <c r="I90" s="272">
        <f t="shared" si="14"/>
        <v>0</v>
      </c>
      <c r="J90" s="272">
        <f t="shared" si="14"/>
        <v>0</v>
      </c>
      <c r="K90" s="272">
        <f t="shared" si="14"/>
        <v>0</v>
      </c>
      <c r="L90" s="118">
        <f>SUM(L93,L108)</f>
        <v>0</v>
      </c>
      <c r="M90" s="18"/>
      <c r="N90" s="18"/>
    </row>
    <row r="91" spans="1:14" s="1" customFormat="1" ht="29.25">
      <c r="A91" s="180" t="s">
        <v>107</v>
      </c>
      <c r="B91" s="167">
        <v>3210</v>
      </c>
      <c r="C91" s="167">
        <v>520</v>
      </c>
      <c r="D91" s="196">
        <f>'070101'!D91+'070201'!D90+'070202'!D90+'070301'!D91+'070303 '!D91+'070304'!D91+'070401'!D91+'070802'!D91+'070803'!D91+'070804'!D91+'070808'!D91+'070806'!D90</f>
        <v>0</v>
      </c>
      <c r="E91" s="196">
        <f>'070101'!E91+'070201'!E90+'070202'!E90+'070301'!E91+'070303 '!E91+'070304'!E91+'070401'!E91+'070802'!E91+'070803'!E91+'070804'!E91+'070808'!E91+'070806'!E90</f>
        <v>0</v>
      </c>
      <c r="F91" s="196">
        <f>'070101'!F91+'070201'!F90+'070202'!F90+'070301'!F91+'070303 '!F91+'070304'!F91+'070401'!F91+'070802'!F91+'070803'!F91+'070804'!F91+'070808'!F91+'070806'!F90</f>
        <v>0</v>
      </c>
      <c r="G91" s="196">
        <f>'070101'!G91+'070201'!G90+'070202'!G90+'070301'!G91+'070303 '!G91+'070304'!G91+'070401'!G91+'070802'!G91+'070803'!G91+'070804'!G91+'070808'!G91+'070806'!G90</f>
        <v>0</v>
      </c>
      <c r="H91" s="196">
        <f>'070101'!H91+'070201'!H90+'070202'!H90+'070301'!H91+'070303 '!H91+'070304'!H91+'070401'!H91+'070802'!H91+'070803'!H91+'070804'!H91+'070808'!H91+'070806'!H90</f>
        <v>0</v>
      </c>
      <c r="I91" s="196">
        <f>'070101'!I91+'070201'!I90+'070202'!I90+'070301'!I91+'070303 '!I91+'070304'!I91+'070401'!I91+'070802'!I91+'070803'!I91+'070804'!I91+'070808'!I91+'070806'!I90</f>
        <v>0</v>
      </c>
      <c r="J91" s="196">
        <f>'070101'!J91+'070201'!J90+'070202'!J90+'070301'!J91+'070303 '!J91+'070304'!J91+'070401'!J91+'070802'!J91+'070803'!J91+'070804'!J91+'070808'!J91+'070806'!J90</f>
        <v>0</v>
      </c>
      <c r="K91" s="196">
        <f>'070101'!K91+'070201'!K90+'070202'!K90+'070301'!K91+'070303 '!K91+'070304'!K91+'070401'!K91+'070802'!K91+'070803'!K91+'070804'!K91+'070808'!K91+'070806'!K90</f>
        <v>0</v>
      </c>
      <c r="L91" s="118"/>
      <c r="M91" s="18"/>
      <c r="N91" s="18"/>
    </row>
    <row r="92" spans="1:14" s="1" customFormat="1" ht="28.5" customHeight="1">
      <c r="A92" s="182" t="s">
        <v>75</v>
      </c>
      <c r="B92" s="167">
        <v>3220</v>
      </c>
      <c r="C92" s="167">
        <v>530</v>
      </c>
      <c r="D92" s="196">
        <f>'070101'!D92+'070201'!D91+'070202'!D91+'070301'!D92+'070303 '!D92+'070304'!D92+'070401'!D92+'070802'!D92+'070803'!D92+'070804'!D92+'070808'!D92+'070806'!D91</f>
        <v>0</v>
      </c>
      <c r="E92" s="196">
        <f>'070101'!E92+'070201'!E91+'070202'!E91+'070301'!E92+'070303 '!E92+'070304'!E92+'070401'!E92+'070802'!E92+'070803'!E92+'070804'!E92+'070808'!E92+'070806'!E91</f>
        <v>0</v>
      </c>
      <c r="F92" s="196">
        <f>'070101'!F92+'070201'!F91+'070202'!F91+'070301'!F92+'070303 '!F92+'070304'!F92+'070401'!F92+'070802'!F92+'070803'!F92+'070804'!F92+'070808'!F92+'070806'!F91</f>
        <v>0</v>
      </c>
      <c r="G92" s="196">
        <f>'070101'!G92+'070201'!G91+'070202'!G91+'070301'!G92+'070303 '!G92+'070304'!G92+'070401'!G92+'070802'!G92+'070803'!G92+'070804'!G92+'070808'!G92+'070806'!G91</f>
        <v>0</v>
      </c>
      <c r="H92" s="196">
        <f>'070101'!H92+'070201'!H91+'070202'!H91+'070301'!H92+'070303 '!H92+'070304'!H92+'070401'!H92+'070802'!H92+'070803'!H92+'070804'!H92+'070808'!H92+'070806'!H91</f>
        <v>0</v>
      </c>
      <c r="I92" s="196">
        <f>'070101'!I92+'070201'!I91+'070202'!I91+'070301'!I92+'070303 '!I92+'070304'!I92+'070401'!I92+'070802'!I92+'070803'!I92+'070804'!I92+'070808'!I92+'070806'!I91</f>
        <v>0</v>
      </c>
      <c r="J92" s="196">
        <f>'070101'!J92+'070201'!J91+'070202'!J91+'070301'!J92+'070303 '!J92+'070304'!J92+'070401'!J92+'070802'!J92+'070803'!J92+'070804'!J92+'070808'!J92+'070806'!J91</f>
        <v>0</v>
      </c>
      <c r="K92" s="196">
        <f>'070101'!K92+'070201'!K91+'070202'!K91+'070301'!K92+'070303 '!K92+'070304'!K92+'070401'!K92+'070802'!K92+'070803'!K92+'070804'!K92+'070808'!K92+'070806'!K91</f>
        <v>0</v>
      </c>
      <c r="L92" s="118"/>
      <c r="M92" s="18"/>
      <c r="N92" s="18"/>
    </row>
    <row r="93" spans="1:14" s="20" customFormat="1" ht="28.5">
      <c r="A93" s="182" t="s">
        <v>205</v>
      </c>
      <c r="B93" s="167">
        <v>3230</v>
      </c>
      <c r="C93" s="167">
        <v>540</v>
      </c>
      <c r="D93" s="196">
        <f>'070101'!D93+'070201'!D92+'070202'!D92+'070301'!D93+'070303 '!D93+'070304'!D93+'070401'!D93+'070802'!D93+'070803'!D93+'070804'!D93+'070808'!D93+'070806'!D92</f>
        <v>0</v>
      </c>
      <c r="E93" s="196">
        <f>'070101'!E93+'070201'!E92+'070202'!E92+'070301'!E93+'070303 '!E93+'070304'!E93+'070401'!E93+'070802'!E93+'070803'!E93+'070804'!E93+'070808'!E93+'070806'!E92</f>
        <v>0</v>
      </c>
      <c r="F93" s="196">
        <f>'070101'!F93+'070201'!F92+'070202'!F92+'070301'!F93+'070303 '!F93+'070304'!F93+'070401'!F93+'070802'!F93+'070803'!F93+'070804'!F93+'070808'!F93+'070806'!F92</f>
        <v>0</v>
      </c>
      <c r="G93" s="196">
        <f>'070101'!G93+'070201'!G92+'070202'!G92+'070301'!G93+'070303 '!G93+'070304'!G93+'070401'!G93+'070802'!G93+'070803'!G93+'070804'!G93+'070808'!G93+'070806'!G92</f>
        <v>0</v>
      </c>
      <c r="H93" s="196">
        <f>'070101'!H93+'070201'!H92+'070202'!H92+'070301'!H93+'070303 '!H93+'070304'!H93+'070401'!H93+'070802'!H93+'070803'!H93+'070804'!H93+'070808'!H93+'070806'!H92</f>
        <v>0</v>
      </c>
      <c r="I93" s="196">
        <f>'070101'!I93+'070201'!I92+'070202'!I92+'070301'!I93+'070303 '!I93+'070304'!I93+'070401'!I93+'070802'!I93+'070803'!I93+'070804'!I93+'070808'!I93+'070806'!I92</f>
        <v>0</v>
      </c>
      <c r="J93" s="196">
        <f>'070101'!J93+'070201'!J92+'070202'!J92+'070301'!J93+'070303 '!J93+'070304'!J93+'070401'!J93+'070802'!J93+'070803'!J93+'070804'!J93+'070808'!J93+'070806'!J92</f>
        <v>0</v>
      </c>
      <c r="K93" s="196">
        <f>'070101'!K93+'070201'!K92+'070202'!K92+'070301'!K93+'070303 '!K93+'070304'!K93+'070401'!K93+'070802'!K93+'070803'!K93+'070804'!K93+'070808'!K93+'070806'!K92</f>
        <v>0</v>
      </c>
      <c r="L93" s="111">
        <v>0</v>
      </c>
      <c r="M93" s="19"/>
      <c r="N93" s="19"/>
    </row>
    <row r="94" spans="1:14" s="20" customFormat="1" ht="15">
      <c r="A94" s="182" t="s">
        <v>108</v>
      </c>
      <c r="B94" s="167">
        <v>3240</v>
      </c>
      <c r="C94" s="167">
        <v>550</v>
      </c>
      <c r="D94" s="196">
        <f>'070101'!D94+'070201'!D93+'070202'!D93+'070301'!D94+'070303 '!D94+'070304'!D94+'070401'!D94+'070802'!D94+'070803'!D94+'070804'!D94+'070808'!D94+'070806'!D93</f>
        <v>0</v>
      </c>
      <c r="E94" s="196">
        <f>'070101'!E94+'070201'!E93+'070202'!E93+'070301'!E94+'070303 '!E94+'070304'!E94+'070401'!E94+'070802'!E94+'070803'!E94+'070804'!E94+'070808'!E94+'070806'!E93</f>
        <v>0</v>
      </c>
      <c r="F94" s="196">
        <f>'070101'!F94+'070201'!F93+'070202'!F93+'070301'!F94+'070303 '!F94+'070304'!F94+'070401'!F94+'070802'!F94+'070803'!F94+'070804'!F94+'070808'!F94+'070806'!F93</f>
        <v>0</v>
      </c>
      <c r="G94" s="196">
        <f>'070101'!G94+'070201'!G93+'070202'!G93+'070301'!G94+'070303 '!G94+'070304'!G94+'070401'!G94+'070802'!G94+'070803'!G94+'070804'!G94+'070808'!G94+'070806'!G93</f>
        <v>0</v>
      </c>
      <c r="H94" s="196">
        <f>'070101'!H94+'070201'!H93+'070202'!H93+'070301'!H94+'070303 '!H94+'070304'!H94+'070401'!H94+'070802'!H94+'070803'!H94+'070804'!H94+'070808'!H94+'070806'!H93</f>
        <v>0</v>
      </c>
      <c r="I94" s="196">
        <f>'070101'!I94+'070201'!I93+'070202'!I93+'070301'!I94+'070303 '!I94+'070304'!I94+'070401'!I94+'070802'!I94+'070803'!I94+'070804'!I94+'070808'!I94+'070806'!I93</f>
        <v>0</v>
      </c>
      <c r="J94" s="196">
        <f>'070101'!J94+'070201'!J93+'070202'!J93+'070301'!J94+'070303 '!J94+'070304'!J94+'070401'!J94+'070802'!J94+'070803'!J94+'070804'!J94+'070808'!J94+'070806'!J93</f>
        <v>0</v>
      </c>
      <c r="K94" s="196">
        <f>'070101'!K94+'070201'!K93+'070202'!K93+'070301'!K94+'070303 '!K94+'070304'!K94+'070401'!K94+'070802'!K94+'070803'!K94+'070804'!K94+'070808'!K94+'070806'!K93</f>
        <v>0</v>
      </c>
      <c r="L94" s="111"/>
      <c r="M94" s="19"/>
      <c r="N94" s="19"/>
    </row>
    <row r="95" spans="1:14" s="14" customFormat="1" ht="15.75">
      <c r="A95" s="184" t="s">
        <v>59</v>
      </c>
      <c r="B95" s="46">
        <v>4100</v>
      </c>
      <c r="C95" s="46">
        <v>560</v>
      </c>
      <c r="D95" s="201">
        <f>D96</f>
        <v>0</v>
      </c>
      <c r="E95" s="201">
        <f aca="true" t="shared" si="15" ref="E95:K95">E96</f>
        <v>0</v>
      </c>
      <c r="F95" s="201">
        <f t="shared" si="15"/>
        <v>0</v>
      </c>
      <c r="G95" s="201">
        <f t="shared" si="15"/>
        <v>0</v>
      </c>
      <c r="H95" s="201">
        <f t="shared" si="15"/>
        <v>0</v>
      </c>
      <c r="I95" s="201">
        <f t="shared" si="15"/>
        <v>0</v>
      </c>
      <c r="J95" s="201">
        <f t="shared" si="15"/>
        <v>0</v>
      </c>
      <c r="K95" s="201">
        <f t="shared" si="15"/>
        <v>0</v>
      </c>
      <c r="L95" s="111">
        <v>0</v>
      </c>
      <c r="M95" s="13"/>
      <c r="N95" s="13"/>
    </row>
    <row r="96" spans="1:14" ht="15">
      <c r="A96" s="94" t="s">
        <v>60</v>
      </c>
      <c r="B96" s="41">
        <v>4110</v>
      </c>
      <c r="C96" s="41">
        <v>570</v>
      </c>
      <c r="D96" s="196">
        <f>D97+D98+D99</f>
        <v>0</v>
      </c>
      <c r="E96" s="196">
        <f aca="true" t="shared" si="16" ref="E96:K96">E97+E98+E99</f>
        <v>0</v>
      </c>
      <c r="F96" s="196">
        <f t="shared" si="16"/>
        <v>0</v>
      </c>
      <c r="G96" s="196">
        <f t="shared" si="16"/>
        <v>0</v>
      </c>
      <c r="H96" s="196">
        <f t="shared" si="16"/>
        <v>0</v>
      </c>
      <c r="I96" s="196">
        <f t="shared" si="16"/>
        <v>0</v>
      </c>
      <c r="J96" s="196">
        <f t="shared" si="16"/>
        <v>0</v>
      </c>
      <c r="K96" s="196">
        <f t="shared" si="16"/>
        <v>0</v>
      </c>
      <c r="L96" s="111">
        <v>0</v>
      </c>
      <c r="M96" s="5"/>
      <c r="N96" s="5"/>
    </row>
    <row r="97" spans="1:14" ht="29.25" customHeight="1">
      <c r="A97" s="95" t="s">
        <v>61</v>
      </c>
      <c r="B97" s="39">
        <v>4111</v>
      </c>
      <c r="C97" s="39">
        <v>580</v>
      </c>
      <c r="D97" s="194">
        <f>'070101'!D99+'070201'!D96+'070202'!D96+'070301'!D97+'070303 '!D97+'070304'!D97+'070401'!D97+'070802'!D97+'070803'!D97+'070804'!D97+'070808'!D97+'070806'!D96</f>
        <v>0</v>
      </c>
      <c r="E97" s="194">
        <f>'070101'!E99+'070201'!E96+'070202'!E96+'070301'!E97+'070303 '!E97+'070304'!E97+'070401'!E97+'070802'!E97+'070803'!E97+'070804'!E97+'070808'!E97+'070806'!E96</f>
        <v>0</v>
      </c>
      <c r="F97" s="194">
        <f>'070101'!F99+'070201'!F96+'070202'!F96+'070301'!F97+'070303 '!F97+'070304'!F97+'070401'!F97+'070802'!F97+'070803'!F97+'070804'!F97+'070808'!F97+'070806'!F96</f>
        <v>0</v>
      </c>
      <c r="G97" s="194">
        <f>'070101'!G99+'070201'!G96+'070202'!G96+'070301'!G97+'070303 '!G97+'070304'!G97+'070401'!G97+'070802'!G97+'070803'!G97+'070804'!G97+'070808'!G97+'070806'!G96</f>
        <v>0</v>
      </c>
      <c r="H97" s="194">
        <f>'070101'!H99+'070201'!H96+'070202'!H96+'070301'!H97+'070303 '!H97+'070304'!H97+'070401'!H97+'070802'!H97+'070803'!H97+'070804'!H97+'070808'!H97+'070806'!H96</f>
        <v>0</v>
      </c>
      <c r="I97" s="194">
        <f>'070101'!I99+'070201'!I96+'070202'!I96+'070301'!I97+'070303 '!I97+'070304'!I97+'070401'!I97+'070802'!I97+'070803'!I97+'070804'!I97+'070808'!I97+'070806'!I96</f>
        <v>0</v>
      </c>
      <c r="J97" s="194">
        <f>'070101'!J99+'070201'!J96+'070202'!J96+'070301'!J97+'070303 '!J97+'070304'!J97+'070401'!J97+'070802'!J97+'070803'!J97+'070804'!J97+'070808'!J97+'070806'!J96</f>
        <v>0</v>
      </c>
      <c r="K97" s="194">
        <f>'070101'!K99+'070201'!K96+'070202'!K96+'070301'!K97+'070303 '!K97+'070304'!K97+'070401'!K97+'070802'!K97+'070803'!K97+'070804'!K97+'070808'!K97+'070806'!K96</f>
        <v>0</v>
      </c>
      <c r="L97" s="111">
        <v>0</v>
      </c>
      <c r="M97" s="5"/>
      <c r="N97" s="5"/>
    </row>
    <row r="98" spans="1:14" ht="17.25" customHeight="1">
      <c r="A98" s="95" t="s">
        <v>62</v>
      </c>
      <c r="B98" s="39">
        <v>4112</v>
      </c>
      <c r="C98" s="39">
        <v>590</v>
      </c>
      <c r="D98" s="194">
        <f>'070101'!D100+'070201'!D97+'070202'!D97+'070301'!D98+'070303 '!D98+'070304'!D98+'070401'!D98+'070802'!D98+'070803'!D98+'070804'!D98+'070808'!D98+'070806'!D97</f>
        <v>0</v>
      </c>
      <c r="E98" s="194">
        <f>'070101'!E100+'070201'!E97+'070202'!E97+'070301'!E98+'070303 '!E98+'070304'!E98+'070401'!E98+'070802'!E98+'070803'!E98+'070804'!E98+'070808'!E98+'070806'!E97</f>
        <v>0</v>
      </c>
      <c r="F98" s="194">
        <f>'070101'!F100+'070201'!F97+'070202'!F97+'070301'!F98+'070303 '!F98+'070304'!F98+'070401'!F98+'070802'!F98+'070803'!F98+'070804'!F98+'070808'!F98+'070806'!F97</f>
        <v>0</v>
      </c>
      <c r="G98" s="194">
        <f>'070101'!G100+'070201'!G97+'070202'!G97+'070301'!G98+'070303 '!G98+'070304'!G98+'070401'!G98+'070802'!G98+'070803'!G98+'070804'!G98+'070808'!G98+'070806'!G97</f>
        <v>0</v>
      </c>
      <c r="H98" s="194">
        <f>'070101'!H100+'070201'!H97+'070202'!H97+'070301'!H98+'070303 '!H98+'070304'!H98+'070401'!H98+'070802'!H98+'070803'!H98+'070804'!H98+'070808'!H98+'070806'!H97</f>
        <v>0</v>
      </c>
      <c r="I98" s="194">
        <f>'070101'!I100+'070201'!I97+'070202'!I97+'070301'!I98+'070303 '!I98+'070304'!I98+'070401'!I98+'070802'!I98+'070803'!I98+'070804'!I98+'070808'!I98+'070806'!I97</f>
        <v>0</v>
      </c>
      <c r="J98" s="194">
        <f>'070101'!J100+'070201'!J97+'070202'!J97+'070301'!J98+'070303 '!J98+'070304'!J98+'070401'!J98+'070802'!J98+'070803'!J98+'070804'!J98+'070808'!J98+'070806'!J97</f>
        <v>0</v>
      </c>
      <c r="K98" s="194">
        <f>'070101'!K100+'070201'!K97+'070202'!K97+'070301'!K98+'070303 '!K98+'070304'!K98+'070401'!K98+'070802'!K98+'070803'!K98+'070804'!K98+'070808'!K98+'070806'!K97</f>
        <v>0</v>
      </c>
      <c r="L98" s="111">
        <v>0</v>
      </c>
      <c r="M98" s="5"/>
      <c r="N98" s="5"/>
    </row>
    <row r="99" spans="1:14" ht="16.5" customHeight="1">
      <c r="A99" s="95" t="s">
        <v>63</v>
      </c>
      <c r="B99" s="39">
        <v>4113</v>
      </c>
      <c r="C99" s="39">
        <v>600</v>
      </c>
      <c r="D99" s="194">
        <f>'070101'!D101+'070201'!D98+'070202'!D98+'070301'!D99+'070303 '!D99+'070304'!D99+'070401'!D99+'070802'!D99+'070803'!D99+'070804'!D99+'070808'!D99+'070806'!D98</f>
        <v>0</v>
      </c>
      <c r="E99" s="194">
        <f>'070101'!E101+'070201'!E98+'070202'!E98+'070301'!E99+'070303 '!E99+'070304'!E99+'070401'!E99+'070802'!E99+'070803'!E99+'070804'!E99+'070808'!E99+'070806'!E98</f>
        <v>0</v>
      </c>
      <c r="F99" s="194">
        <f>'070101'!F101+'070201'!F98+'070202'!F98+'070301'!F99+'070303 '!F99+'070304'!F99+'070401'!F99+'070802'!F99+'070803'!F99+'070804'!F99+'070808'!F99+'070806'!F98</f>
        <v>0</v>
      </c>
      <c r="G99" s="194">
        <f>'070101'!G101+'070201'!G98+'070202'!G98+'070301'!G99+'070303 '!G99+'070304'!G99+'070401'!G99+'070802'!G99+'070803'!G99+'070804'!G99+'070808'!G99+'070806'!G98</f>
        <v>0</v>
      </c>
      <c r="H99" s="194">
        <f>'070101'!H101+'070201'!H98+'070202'!H98+'070301'!H99+'070303 '!H99+'070304'!H99+'070401'!H99+'070802'!H99+'070803'!H99+'070804'!H99+'070808'!H99+'070806'!H98</f>
        <v>0</v>
      </c>
      <c r="I99" s="194">
        <f>'070101'!I101+'070201'!I98+'070202'!I98+'070301'!I99+'070303 '!I99+'070304'!I99+'070401'!I99+'070802'!I99+'070803'!I99+'070804'!I99+'070808'!I99+'070806'!I98</f>
        <v>0</v>
      </c>
      <c r="J99" s="194">
        <f>'070101'!J101+'070201'!J98+'070202'!J98+'070301'!J99+'070303 '!J99+'070304'!J99+'070401'!J99+'070802'!J99+'070803'!J99+'070804'!J99+'070808'!J99+'070806'!J98</f>
        <v>0</v>
      </c>
      <c r="K99" s="194">
        <f>'070101'!K101+'070201'!K98+'070202'!K98+'070301'!K99+'070303 '!K99+'070304'!K99+'070401'!K99+'070802'!K99+'070803'!K99+'070804'!K99+'070808'!K99+'070806'!K98</f>
        <v>0</v>
      </c>
      <c r="L99" s="153"/>
      <c r="M99" s="5"/>
      <c r="N99" s="5"/>
    </row>
    <row r="100" spans="1:14" ht="16.5" customHeight="1" hidden="1">
      <c r="A100" s="180" t="s">
        <v>156</v>
      </c>
      <c r="B100" s="167">
        <v>4120</v>
      </c>
      <c r="C100" s="167"/>
      <c r="D100" s="194">
        <f>'070101'!D101+'070201'!D100+'070202'!D100+'070301'!D100+'070303 '!D100+'070304'!D100+'070401'!D100+'070802'!D100+'070803'!D100+'070804'!D100+'070808'!D100+'070806'!D100</f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32.25" customHeight="1" hidden="1">
      <c r="A101" s="185" t="s">
        <v>64</v>
      </c>
      <c r="B101" s="174">
        <v>4121</v>
      </c>
      <c r="C101" s="174"/>
      <c r="D101" s="194">
        <f>'070101'!D102+'070201'!D101+'070202'!D101+'070301'!D101+'070303 '!D101+'070304'!D101+'070401'!D101+'070802'!D101+'070803'!D101+'070804'!D101+'070808'!D101+'070806'!D101</f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24" customHeight="1" hidden="1">
      <c r="A102" s="185" t="s">
        <v>157</v>
      </c>
      <c r="B102" s="174">
        <v>4122</v>
      </c>
      <c r="C102" s="174"/>
      <c r="D102" s="194">
        <f>'070101'!D103+'070201'!D102+'070202'!D102+'070301'!D102+'070303 '!D102+'070304'!D102+'070401'!D102+'070802'!D102+'070803'!D102+'070804'!D102+'070808'!D102+'070806'!D102</f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17.25" customHeight="1" hidden="1">
      <c r="A103" s="185" t="s">
        <v>66</v>
      </c>
      <c r="B103" s="174">
        <v>4123</v>
      </c>
      <c r="C103" s="174"/>
      <c r="D103" s="194">
        <f>'070101'!D104+'070201'!D103+'070202'!D103+'070301'!D103+'070303 '!D103+'070304'!D103+'070401'!D103+'070802'!D103+'070803'!D103+'070804'!D103+'070808'!D103+'070806'!D103</f>
        <v>0</v>
      </c>
      <c r="E103" s="201">
        <v>0</v>
      </c>
      <c r="F103" s="201">
        <v>0</v>
      </c>
      <c r="G103" s="201">
        <v>0</v>
      </c>
      <c r="H103" s="201">
        <v>0</v>
      </c>
      <c r="I103" s="201">
        <v>0</v>
      </c>
      <c r="J103" s="201">
        <v>0</v>
      </c>
      <c r="K103" s="201">
        <v>0</v>
      </c>
      <c r="L103" s="153"/>
      <c r="M103" s="5"/>
      <c r="N103" s="5"/>
    </row>
    <row r="104" spans="1:14" s="14" customFormat="1" ht="17.25" customHeight="1" thickBot="1">
      <c r="A104" s="184" t="s">
        <v>67</v>
      </c>
      <c r="B104" s="165">
        <v>4200</v>
      </c>
      <c r="C104" s="165">
        <v>610</v>
      </c>
      <c r="D104" s="201">
        <f>D105</f>
        <v>0</v>
      </c>
      <c r="E104" s="267">
        <f aca="true" t="shared" si="17" ref="E104:K104">E105</f>
        <v>570768</v>
      </c>
      <c r="F104" s="267">
        <f t="shared" si="17"/>
        <v>0</v>
      </c>
      <c r="G104" s="267">
        <f t="shared" si="17"/>
        <v>0</v>
      </c>
      <c r="H104" s="267">
        <f t="shared" si="17"/>
        <v>0</v>
      </c>
      <c r="I104" s="267">
        <f t="shared" si="17"/>
        <v>0</v>
      </c>
      <c r="J104" s="267">
        <f t="shared" si="17"/>
        <v>0</v>
      </c>
      <c r="K104" s="267">
        <f t="shared" si="17"/>
        <v>0</v>
      </c>
      <c r="L104" s="124">
        <v>0</v>
      </c>
      <c r="M104" s="13"/>
      <c r="N104" s="13"/>
    </row>
    <row r="105" spans="1:14" ht="15.75" customHeight="1">
      <c r="A105" s="146" t="s">
        <v>68</v>
      </c>
      <c r="B105" s="41">
        <v>4210</v>
      </c>
      <c r="C105" s="41">
        <v>620</v>
      </c>
      <c r="D105" s="196">
        <f>'070101'!D107+'070201'!D104+'070202'!D104+'070301'!D105+'070303 '!D105+'070304'!D105+'070401'!D105+'070802'!D105+'070803'!D105+'070804'!D105+'070808'!D105+'070806'!D104</f>
        <v>0</v>
      </c>
      <c r="E105" s="196">
        <f>'070101'!E107+'070201'!E104+'070202'!E104+'070301'!E105+'070303 '!E105+'070304'!E105+'070401'!E105+'070802'!E105+'070803'!E105+'070804'!E105+'070808'!E105+'070806'!E104</f>
        <v>570768</v>
      </c>
      <c r="F105" s="196">
        <f>'070101'!F107+'070201'!F104+'070202'!F104+'070301'!F105+'070303 '!F105+'070304'!F105+'070401'!F105+'070802'!F105+'070803'!F105+'070804'!F105+'070808'!F105+'070806'!F104</f>
        <v>0</v>
      </c>
      <c r="G105" s="196">
        <f>'070101'!G107+'070201'!G104+'070202'!G104+'070301'!G105+'070303 '!G105+'070304'!G105+'070401'!G105+'070802'!G105+'070803'!G105+'070804'!G105+'070808'!G105+'070806'!G104</f>
        <v>0</v>
      </c>
      <c r="H105" s="196">
        <f>'070101'!H107+'070201'!H104+'070202'!H104+'070301'!H105+'070303 '!H105+'070304'!H105+'070401'!H105+'070802'!H105+'070803'!H105+'070804'!H105+'070808'!H105+'070806'!H104</f>
        <v>0</v>
      </c>
      <c r="I105" s="196">
        <f>'070101'!I107+'070201'!I104+'070202'!I104+'070301'!I105+'070303 '!I105+'070304'!I105+'070401'!I105+'070802'!I105+'070803'!I105+'070804'!I105+'070808'!I105+'070806'!I104</f>
        <v>0</v>
      </c>
      <c r="J105" s="196">
        <f>'070101'!J107+'070201'!J104+'070202'!J104+'070301'!J105+'070303 '!J105+'070304'!J105+'070401'!J105+'070802'!J105+'070803'!J105+'070804'!J105+'070808'!J105+'070806'!J104</f>
        <v>0</v>
      </c>
      <c r="K105" s="196">
        <f>'070101'!K107+'070201'!K104+'070202'!K104+'070301'!K105+'070303 '!K105+'070304'!K105+'070401'!K105+'070802'!K105+'070803'!K105+'070804'!K105+'070808'!K105+'070806'!K104</f>
        <v>0</v>
      </c>
      <c r="L105" s="10"/>
      <c r="M105" s="5"/>
      <c r="N105" s="5"/>
    </row>
    <row r="106" spans="1:14" ht="15" customHeight="1" hidden="1">
      <c r="A106" s="186" t="s">
        <v>69</v>
      </c>
      <c r="B106" s="41">
        <v>4220</v>
      </c>
      <c r="C106" s="41"/>
      <c r="D106" s="194">
        <f>'070101'!D107+'070201'!D106+'070202'!D106+'070301'!D106+'070303 '!D106+'070304'!D106+'070401'!D106+'070802'!D106+'070803'!D106+'070804'!D106+'070808'!D106+'070806'!D106</f>
        <v>0</v>
      </c>
      <c r="E106" s="213"/>
      <c r="F106" s="213"/>
      <c r="G106" s="213"/>
      <c r="H106" s="213"/>
      <c r="I106" s="213"/>
      <c r="J106" s="213"/>
      <c r="K106" s="213"/>
      <c r="L106" s="10"/>
      <c r="M106" s="5"/>
      <c r="N106" s="5"/>
    </row>
    <row r="107" spans="1:14" ht="24.75" customHeight="1" hidden="1">
      <c r="A107" s="241"/>
      <c r="B107" s="174"/>
      <c r="C107" s="174"/>
      <c r="D107" s="194">
        <f>'070101'!D108+'070201'!D107+'070202'!D107+'070301'!D107+'070303 '!D107+'070304'!D107+'070401'!D107+'070802'!D107+'070803'!D107+'070804'!D107+'070808'!D107+'070806'!D107</f>
        <v>0</v>
      </c>
      <c r="E107" s="213"/>
      <c r="F107" s="213"/>
      <c r="G107" s="213"/>
      <c r="H107" s="213"/>
      <c r="I107" s="213"/>
      <c r="J107" s="213"/>
      <c r="K107" s="213"/>
      <c r="L107" s="10"/>
      <c r="M107" s="5"/>
      <c r="N107" s="5"/>
    </row>
    <row r="108" spans="1:14" s="1" customFormat="1" ht="9.75" customHeight="1" hidden="1">
      <c r="A108" s="91"/>
      <c r="B108" s="142"/>
      <c r="C108" s="142"/>
      <c r="D108" s="194" t="e">
        <f>'070101'!D109+'070201'!D108+'070202'!D108+'070301'!D108+'070303 '!D108+'070304'!D108+'070401'!D108+'070802'!D108+'070803'!D108+'070804'!D108+'070808'!D108+'070806'!D108</f>
        <v>#VALUE!</v>
      </c>
      <c r="E108" s="214">
        <f aca="true" t="shared" si="18" ref="E108:K108">SUM(E109:E110)</f>
        <v>0</v>
      </c>
      <c r="F108" s="214">
        <f t="shared" si="18"/>
        <v>0</v>
      </c>
      <c r="G108" s="214">
        <f t="shared" si="18"/>
        <v>0</v>
      </c>
      <c r="H108" s="214">
        <f t="shared" si="18"/>
        <v>0</v>
      </c>
      <c r="I108" s="214">
        <f t="shared" si="18"/>
        <v>0</v>
      </c>
      <c r="J108" s="214">
        <f t="shared" si="18"/>
        <v>0</v>
      </c>
      <c r="K108" s="214">
        <f t="shared" si="18"/>
        <v>0</v>
      </c>
      <c r="L108" s="17"/>
      <c r="M108" s="18"/>
      <c r="N108" s="18"/>
    </row>
    <row r="109" spans="1:14" s="14" customFormat="1" ht="17.25" customHeight="1" hidden="1">
      <c r="A109" s="32"/>
      <c r="B109" s="141"/>
      <c r="C109" s="141"/>
      <c r="D109" s="194">
        <f>'070101'!D110+'070201'!D109+'070202'!D109+'070301'!D109+'070303 '!D109+'070304'!D109+'070401'!D109+'070802'!D109+'070803'!D109+'070804'!D109+'070808'!D109+'070806'!D109</f>
        <v>0</v>
      </c>
      <c r="E109" s="215"/>
      <c r="F109" s="215"/>
      <c r="G109" s="215"/>
      <c r="H109" s="215"/>
      <c r="I109" s="215"/>
      <c r="J109" s="215"/>
      <c r="K109" s="215"/>
      <c r="L109" s="12"/>
      <c r="M109" s="13"/>
      <c r="N109" s="13"/>
    </row>
    <row r="110" spans="1:14" s="14" customFormat="1" ht="17.25" customHeight="1" hidden="1">
      <c r="A110" s="30"/>
      <c r="B110" s="141"/>
      <c r="C110" s="141"/>
      <c r="D110" s="194">
        <f>'070101'!D111+'070201'!D110+'070202'!D110+'070301'!D110+'070303 '!D110+'070304'!D110+'070401'!D110+'070802'!D110+'070803'!D110+'070804'!D110+'070808'!D110+'070806'!D110</f>
        <v>0</v>
      </c>
      <c r="E110" s="215"/>
      <c r="F110" s="215"/>
      <c r="G110" s="215"/>
      <c r="H110" s="215"/>
      <c r="I110" s="215"/>
      <c r="J110" s="215"/>
      <c r="K110" s="215"/>
      <c r="L110" s="12"/>
      <c r="M110" s="13"/>
      <c r="N110" s="13"/>
    </row>
    <row r="111" spans="1:14" s="24" customFormat="1" ht="15.75" customHeight="1" hidden="1">
      <c r="A111" s="34"/>
      <c r="B111" s="25"/>
      <c r="C111" s="25"/>
      <c r="D111" s="194">
        <f>'070101'!D112+'070201'!D111+'070202'!D111+'070301'!D111+'070303 '!D111+'070304'!D111+'070401'!D111+'070802'!D111+'070803'!D111+'070804'!D111+'070808'!D111+'070806'!D111</f>
        <v>0</v>
      </c>
      <c r="E111" s="216"/>
      <c r="F111" s="216"/>
      <c r="G111" s="216"/>
      <c r="H111" s="216"/>
      <c r="I111" s="216"/>
      <c r="J111" s="216"/>
      <c r="K111" s="216"/>
      <c r="L111" s="27"/>
      <c r="M111" s="28"/>
      <c r="N111" s="28"/>
    </row>
    <row r="112" spans="1:13" ht="13.5" customHeight="1" hidden="1" thickBot="1">
      <c r="A112" s="147"/>
      <c r="B112" s="41"/>
      <c r="C112" s="41"/>
      <c r="D112" s="194">
        <f>'070101'!D113+'070201'!D112+'070202'!D112+'070301'!D112+'070303 '!D112+'070304'!D112+'070401'!D112+'070802'!D112+'070803'!D112+'070804'!D112+'070808'!D112+'070806'!D112</f>
        <v>0</v>
      </c>
      <c r="E112" s="219"/>
      <c r="F112" s="219"/>
      <c r="G112" s="219">
        <v>0</v>
      </c>
      <c r="H112" s="219">
        <v>0</v>
      </c>
      <c r="I112" s="219">
        <v>0</v>
      </c>
      <c r="J112" s="219">
        <v>0</v>
      </c>
      <c r="K112" s="219">
        <v>0</v>
      </c>
      <c r="L112" s="27"/>
      <c r="M112" s="28"/>
    </row>
    <row r="113" spans="1:11" ht="15" customHeight="1" hidden="1">
      <c r="A113" s="253"/>
      <c r="B113" s="187"/>
      <c r="C113" s="187"/>
      <c r="D113" s="194" t="e">
        <f>'070101'!D114+'070201'!D113+'070202'!D113+'070301'!D113+'070303 '!D113+'070304'!D113+'070401'!D113+'070802'!D113+'070803'!D113+'070804'!D113+'070808'!D113+'070806'!D113</f>
        <v>#VALUE!</v>
      </c>
      <c r="E113" s="220"/>
      <c r="F113" s="220"/>
      <c r="G113" s="220"/>
      <c r="H113" s="220"/>
      <c r="I113" s="220"/>
      <c r="J113" s="220"/>
      <c r="K113" s="220"/>
    </row>
    <row r="114" spans="1:11" ht="17.25" customHeight="1">
      <c r="A114" s="179" t="s">
        <v>79</v>
      </c>
      <c r="B114" s="174">
        <v>5000</v>
      </c>
      <c r="C114" s="174">
        <v>630</v>
      </c>
      <c r="D114" s="231" t="s">
        <v>154</v>
      </c>
      <c r="E114" s="192"/>
      <c r="F114" s="200">
        <f>'070101'!F109+'070201'!F113+'070202'!F113+'070301'!F114+'070303 '!F114+'070304'!F114+'070401'!F114+'070802'!F114+'070803'!F114+'070804'!F114+'070808'!F114+'070806'!F113</f>
        <v>1033618</v>
      </c>
      <c r="G114" s="231" t="s">
        <v>154</v>
      </c>
      <c r="H114" s="231" t="s">
        <v>154</v>
      </c>
      <c r="I114" s="231" t="s">
        <v>154</v>
      </c>
      <c r="J114" s="231" t="s">
        <v>154</v>
      </c>
      <c r="K114" s="231" t="s">
        <v>154</v>
      </c>
    </row>
    <row r="115" spans="1:11" ht="18" customHeight="1">
      <c r="A115" s="145" t="s">
        <v>150</v>
      </c>
      <c r="B115" s="39">
        <v>9000</v>
      </c>
      <c r="C115" s="246">
        <v>640</v>
      </c>
      <c r="D115" s="200">
        <f>'070101'!D117+'070201'!D114+'070202'!D114+'070301'!D115+'070303 '!D115+'070304'!D115+'070401'!D115+'070802'!D115+'070803'!D115+'070804'!D115+'070808'!D115+'070806'!D114</f>
        <v>0</v>
      </c>
      <c r="E115" s="200">
        <f>'070101'!E117+'070201'!E114+'070202'!E114+'070301'!E115+'070303 '!E115+'070304'!E115+'070401'!E115+'070802'!E115+'070803'!E115+'070804'!E115+'070808'!E115+'070806'!E114</f>
        <v>0</v>
      </c>
      <c r="F115" s="200">
        <f>'070101'!F117+'070201'!F114+'070202'!F114+'070301'!F115+'070303 '!F115+'070304'!F115+'070401'!F115+'070802'!F115+'070803'!F115+'070804'!F115+'070808'!F115+'070806'!F114</f>
        <v>0</v>
      </c>
      <c r="G115" s="200">
        <f>'070101'!G117+'070201'!G114+'070202'!G114+'070301'!G115+'070303 '!G115+'070304'!G115+'070401'!G115+'070802'!G115+'070803'!G115+'070804'!G115+'070808'!G115+'070806'!G114</f>
        <v>0</v>
      </c>
      <c r="H115" s="200">
        <f>'070101'!H117+'070201'!H114+'070202'!H114+'070301'!H115+'070303 '!H115+'070304'!H115+'070401'!H115+'070802'!H115+'070803'!H115+'070804'!H115+'070808'!H115+'070806'!H114</f>
        <v>0</v>
      </c>
      <c r="I115" s="200">
        <f>'070101'!I117+'070201'!I114+'070202'!I114+'070301'!I115+'070303 '!I115+'070304'!I115+'070401'!I115+'070802'!I115+'070803'!I115+'070804'!I115+'070808'!I115+'070806'!I114</f>
        <v>0</v>
      </c>
      <c r="J115" s="200">
        <f>'070101'!J117+'070201'!J114+'070202'!J114+'070301'!J115+'070303 '!J115+'070304'!J115+'070401'!J115+'070802'!J115+'070803'!J115+'070804'!J115+'070808'!J115+'070806'!J114</f>
        <v>0</v>
      </c>
      <c r="K115" s="200">
        <f>'070101'!K117+'070201'!K114+'070202'!K114+'070301'!K115+'070303 '!K115+'070304'!K115+'070401'!K115+'070802'!K115+'070803'!K115+'070804'!K115+'070808'!K115+'070806'!K114</f>
        <v>0</v>
      </c>
    </row>
    <row r="116" spans="1:11" ht="12.75">
      <c r="A116" s="144"/>
      <c r="B116" s="37"/>
      <c r="C116" s="37"/>
      <c r="D116" s="37"/>
      <c r="E116" s="37"/>
      <c r="F116" s="37"/>
      <c r="G116" s="37"/>
      <c r="H116" s="37"/>
      <c r="I116" s="37"/>
      <c r="J116" s="37"/>
      <c r="K116" s="37"/>
    </row>
    <row r="117" ht="12.75" customHeight="1">
      <c r="A117" s="190" t="s">
        <v>168</v>
      </c>
    </row>
    <row r="118" ht="12.75" customHeight="1">
      <c r="A118" s="190"/>
    </row>
    <row r="119" ht="12.75" customHeight="1">
      <c r="A119" s="190"/>
    </row>
    <row r="120" spans="1:9" ht="15.75">
      <c r="A120" s="47" t="s">
        <v>183</v>
      </c>
      <c r="B120" s="108"/>
      <c r="C120" s="108"/>
      <c r="D120" s="49"/>
      <c r="E120" s="49"/>
      <c r="F120" s="49"/>
      <c r="G120" s="108"/>
      <c r="H120" s="108" t="s">
        <v>151</v>
      </c>
      <c r="I120" s="108"/>
    </row>
    <row r="121" spans="1:13" ht="15">
      <c r="A121" s="49"/>
      <c r="B121" s="321" t="s">
        <v>71</v>
      </c>
      <c r="C121" s="321"/>
      <c r="D121" s="49"/>
      <c r="E121" s="49"/>
      <c r="F121" s="49"/>
      <c r="G121" s="321" t="s">
        <v>173</v>
      </c>
      <c r="H121" s="321"/>
      <c r="I121" s="321"/>
      <c r="J121" s="3"/>
      <c r="K121" s="3"/>
      <c r="L121" s="3"/>
      <c r="M121" s="3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49"/>
    </row>
    <row r="123" spans="1:9" ht="15.75">
      <c r="A123" s="47" t="s">
        <v>177</v>
      </c>
      <c r="B123" s="108"/>
      <c r="C123" s="108"/>
      <c r="D123" s="49"/>
      <c r="E123" s="49"/>
      <c r="F123" s="49"/>
      <c r="G123" s="108"/>
      <c r="H123" s="108" t="s">
        <v>178</v>
      </c>
      <c r="I123" s="108"/>
    </row>
    <row r="124" spans="1:13" ht="15">
      <c r="A124" s="49"/>
      <c r="B124" s="321" t="s">
        <v>71</v>
      </c>
      <c r="C124" s="321"/>
      <c r="D124" s="49"/>
      <c r="E124" s="49"/>
      <c r="F124" s="49"/>
      <c r="G124" s="321" t="s">
        <v>174</v>
      </c>
      <c r="H124" s="321"/>
      <c r="I124" s="321"/>
      <c r="J124" s="3"/>
      <c r="K124" s="3"/>
      <c r="L124" s="3"/>
      <c r="M124" s="3"/>
    </row>
    <row r="126" ht="12.75">
      <c r="A126" t="s">
        <v>279</v>
      </c>
    </row>
    <row r="128" ht="12.75">
      <c r="A128" s="299" t="s">
        <v>259</v>
      </c>
    </row>
  </sheetData>
  <sheetProtection/>
  <mergeCells count="30">
    <mergeCell ref="A11:I11"/>
    <mergeCell ref="E21:E22"/>
    <mergeCell ref="A5:K5"/>
    <mergeCell ref="A10:I10"/>
    <mergeCell ref="F17:I17"/>
    <mergeCell ref="B124:C124"/>
    <mergeCell ref="B21:B22"/>
    <mergeCell ref="C21:C22"/>
    <mergeCell ref="B121:C121"/>
    <mergeCell ref="G124:I124"/>
    <mergeCell ref="G121:I121"/>
    <mergeCell ref="B7:H7"/>
    <mergeCell ref="J21:J22"/>
    <mergeCell ref="I2:L4"/>
    <mergeCell ref="A6:K6"/>
    <mergeCell ref="H21:H22"/>
    <mergeCell ref="A12:I12"/>
    <mergeCell ref="A15:I15"/>
    <mergeCell ref="D21:D22"/>
    <mergeCell ref="G21:G22"/>
    <mergeCell ref="L21:L22"/>
    <mergeCell ref="F21:F22"/>
    <mergeCell ref="A21:A22"/>
    <mergeCell ref="A14:I14"/>
    <mergeCell ref="L1:M1"/>
    <mergeCell ref="A16:I16"/>
    <mergeCell ref="I21:I22"/>
    <mergeCell ref="A17:D17"/>
    <mergeCell ref="I1:K1"/>
    <mergeCell ref="K21:K22"/>
  </mergeCells>
  <printOptions horizontalCentered="1"/>
  <pageMargins left="0.22" right="0.1968503937007874" top="0.7086614173228347" bottom="0.1968503937007874" header="0.6299212598425197" footer="0.15748031496062992"/>
  <pageSetup fitToHeight="10" horizontalDpi="300" verticalDpi="300" orientation="landscape" paperSize="9" scale="65" r:id="rId1"/>
  <rowBreaks count="2" manualBreakCount="2">
    <brk id="50" max="11" man="1"/>
    <brk id="94" max="1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R128"/>
  <sheetViews>
    <sheetView view="pageBreakPreview" zoomScale="105" zoomScaleSheetLayoutView="105" zoomScalePageLayoutView="0" workbookViewId="0" topLeftCell="A1">
      <selection activeCell="J48" sqref="J48"/>
    </sheetView>
  </sheetViews>
  <sheetFormatPr defaultColWidth="9.00390625" defaultRowHeight="12.75"/>
  <cols>
    <col min="1" max="1" width="55.25390625" style="0" customWidth="1"/>
    <col min="2" max="2" width="15.75390625" style="0" customWidth="1"/>
    <col min="3" max="3" width="9.25390625" style="0" customWidth="1"/>
    <col min="4" max="4" width="16.375" style="0" customWidth="1"/>
    <col min="5" max="5" width="13.375" style="0" hidden="1" customWidth="1"/>
    <col min="6" max="6" width="16.125" style="0" customWidth="1"/>
    <col min="7" max="7" width="11.75390625" style="0" customWidth="1"/>
    <col min="8" max="8" width="16.625" style="0" customWidth="1"/>
    <col min="9" max="9" width="16.25390625" style="0" customWidth="1"/>
    <col min="10" max="10" width="16.875" style="0" customWidth="1"/>
    <col min="11" max="11" width="15.125" style="0" customWidth="1"/>
    <col min="12" max="12" width="13.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2" t="s">
        <v>170</v>
      </c>
      <c r="J1" s="312"/>
      <c r="K1" s="312"/>
      <c r="L1" s="309"/>
      <c r="M1" s="309"/>
    </row>
    <row r="2" spans="8:15" ht="12.75" customHeight="1">
      <c r="H2" s="8"/>
      <c r="I2" s="310" t="s">
        <v>261</v>
      </c>
      <c r="J2" s="310"/>
      <c r="K2" s="310"/>
      <c r="L2" s="310"/>
      <c r="M2" s="8"/>
      <c r="N2" s="3"/>
      <c r="O2" s="3"/>
    </row>
    <row r="3" spans="7:15" ht="26.25" customHeight="1">
      <c r="G3" s="8"/>
      <c r="H3" s="8"/>
      <c r="I3" s="310"/>
      <c r="J3" s="310"/>
      <c r="K3" s="310"/>
      <c r="L3" s="310"/>
      <c r="M3" s="8"/>
      <c r="N3" s="3"/>
      <c r="O3" s="3"/>
    </row>
    <row r="4" spans="7:13" ht="12.75">
      <c r="G4" s="8"/>
      <c r="H4" s="8"/>
      <c r="I4" s="310"/>
      <c r="J4" s="310"/>
      <c r="K4" s="310"/>
      <c r="L4" s="310"/>
      <c r="M4" s="8"/>
    </row>
    <row r="5" spans="1:13" ht="14.25" customHeight="1">
      <c r="A5" s="311" t="s">
        <v>0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M5" s="8"/>
    </row>
    <row r="6" spans="1:11" ht="15.75">
      <c r="A6" s="316" t="s">
        <v>171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</row>
    <row r="7" spans="2:11" ht="15.75">
      <c r="B7" s="315" t="s">
        <v>277</v>
      </c>
      <c r="C7" s="315"/>
      <c r="D7" s="315"/>
      <c r="E7" s="315"/>
      <c r="F7" s="315"/>
      <c r="G7" s="315"/>
      <c r="H7" s="315"/>
      <c r="K7" s="9"/>
    </row>
    <row r="8" spans="9:11" ht="12.75">
      <c r="I8" s="158"/>
      <c r="J8" s="5"/>
      <c r="K8" s="9"/>
    </row>
    <row r="9" spans="9:11" ht="12.75">
      <c r="I9" s="158"/>
      <c r="K9" s="9" t="s">
        <v>5</v>
      </c>
    </row>
    <row r="10" spans="1:11" ht="12.75">
      <c r="A10" s="302" t="s">
        <v>176</v>
      </c>
      <c r="B10" s="302"/>
      <c r="C10" s="302"/>
      <c r="D10" s="302"/>
      <c r="E10" s="302"/>
      <c r="F10" s="302"/>
      <c r="G10" s="302"/>
      <c r="H10" s="302"/>
      <c r="I10" s="302"/>
      <c r="J10" t="s">
        <v>2</v>
      </c>
      <c r="K10" s="106" t="s">
        <v>116</v>
      </c>
    </row>
    <row r="11" spans="1:11" ht="12.75">
      <c r="A11" s="302" t="s">
        <v>119</v>
      </c>
      <c r="B11" s="302"/>
      <c r="C11" s="302"/>
      <c r="D11" s="302"/>
      <c r="E11" s="302"/>
      <c r="F11" s="302"/>
      <c r="G11" s="302"/>
      <c r="H11" s="302"/>
      <c r="I11" s="302"/>
      <c r="J11" t="s">
        <v>3</v>
      </c>
      <c r="K11" s="107">
        <v>3510136600</v>
      </c>
    </row>
    <row r="12" spans="1:11" ht="12.75" hidden="1">
      <c r="A12" s="302" t="s">
        <v>117</v>
      </c>
      <c r="B12" s="302"/>
      <c r="C12" s="302"/>
      <c r="D12" s="302"/>
      <c r="E12" s="302"/>
      <c r="F12" s="302"/>
      <c r="G12" s="302"/>
      <c r="H12" s="302"/>
      <c r="I12" s="302"/>
      <c r="J12" t="s">
        <v>4</v>
      </c>
      <c r="K12" s="107"/>
    </row>
    <row r="13" spans="1:11" ht="12.75">
      <c r="A13" s="302" t="s">
        <v>158</v>
      </c>
      <c r="B13" s="302"/>
      <c r="C13" s="302"/>
      <c r="D13" s="302"/>
      <c r="E13" s="302"/>
      <c r="F13" s="302"/>
      <c r="G13" s="302"/>
      <c r="H13" s="302"/>
      <c r="I13" s="302"/>
      <c r="J13" t="s">
        <v>161</v>
      </c>
      <c r="K13" s="107">
        <v>420</v>
      </c>
    </row>
    <row r="14" spans="1:11" ht="12.75">
      <c r="A14" s="302" t="s">
        <v>160</v>
      </c>
      <c r="B14" s="302"/>
      <c r="C14" s="302"/>
      <c r="D14" s="302"/>
      <c r="E14" s="302"/>
      <c r="F14" s="302"/>
      <c r="G14" s="302"/>
      <c r="H14" s="302"/>
      <c r="I14" s="302"/>
      <c r="K14" s="9"/>
    </row>
    <row r="15" spans="1:11" ht="12.75">
      <c r="A15" s="302" t="s">
        <v>114</v>
      </c>
      <c r="B15" s="302"/>
      <c r="C15" s="302"/>
      <c r="D15" s="302"/>
      <c r="E15" s="302"/>
      <c r="F15" s="302"/>
      <c r="G15" s="302"/>
      <c r="H15" s="302"/>
      <c r="I15" s="302"/>
      <c r="J15" s="5"/>
      <c r="K15" s="5"/>
    </row>
    <row r="16" spans="1:9" ht="12.75">
      <c r="A16" s="302" t="s">
        <v>211</v>
      </c>
      <c r="B16" s="302"/>
      <c r="C16" s="302"/>
      <c r="D16" s="302"/>
      <c r="E16" s="302"/>
      <c r="F16" s="302"/>
      <c r="G16" s="302"/>
      <c r="H16" s="302"/>
      <c r="I16" s="302"/>
    </row>
    <row r="17" spans="1:18" ht="42" customHeight="1">
      <c r="A17" s="305" t="s">
        <v>256</v>
      </c>
      <c r="B17" s="305"/>
      <c r="C17" s="305"/>
      <c r="D17" s="305"/>
      <c r="E17" s="300"/>
      <c r="F17" s="308" t="s">
        <v>276</v>
      </c>
      <c r="G17" s="308"/>
      <c r="H17" s="308"/>
      <c r="I17" s="308"/>
      <c r="J17" s="3"/>
      <c r="K17" s="3"/>
      <c r="M17" s="5"/>
      <c r="N17" s="3"/>
      <c r="O17" s="3"/>
      <c r="P17" s="3"/>
      <c r="Q17" s="3"/>
      <c r="R17" s="3"/>
    </row>
    <row r="18" spans="1:13" ht="12.75">
      <c r="A18" s="6" t="s">
        <v>278</v>
      </c>
      <c r="M18" s="5"/>
    </row>
    <row r="19" ht="13.5" thickBot="1">
      <c r="A19" s="6" t="s">
        <v>138</v>
      </c>
    </row>
    <row r="20" ht="27.75" customHeight="1" hidden="1"/>
    <row r="21" spans="1:12" ht="12.75" customHeight="1">
      <c r="A21" s="306" t="s">
        <v>6</v>
      </c>
      <c r="B21" s="303" t="s">
        <v>163</v>
      </c>
      <c r="C21" s="303" t="s">
        <v>8</v>
      </c>
      <c r="D21" s="303" t="s">
        <v>164</v>
      </c>
      <c r="E21" s="303" t="s">
        <v>10</v>
      </c>
      <c r="F21" s="303" t="s">
        <v>169</v>
      </c>
      <c r="G21" s="303" t="s">
        <v>165</v>
      </c>
      <c r="H21" s="303" t="s">
        <v>166</v>
      </c>
      <c r="I21" s="303" t="s">
        <v>179</v>
      </c>
      <c r="J21" s="303" t="s">
        <v>180</v>
      </c>
      <c r="K21" s="313" t="s">
        <v>167</v>
      </c>
      <c r="L21" s="319" t="s">
        <v>134</v>
      </c>
    </row>
    <row r="22" spans="1:12" ht="39" customHeight="1" thickBot="1">
      <c r="A22" s="307"/>
      <c r="B22" s="304"/>
      <c r="C22" s="304"/>
      <c r="D22" s="304"/>
      <c r="E22" s="304"/>
      <c r="F22" s="304"/>
      <c r="G22" s="304"/>
      <c r="H22" s="304"/>
      <c r="I22" s="304"/>
      <c r="J22" s="304"/>
      <c r="K22" s="314"/>
      <c r="L22" s="320"/>
    </row>
    <row r="23" spans="1:13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</row>
    <row r="24" spans="1:13" ht="15.75">
      <c r="A24" s="171" t="s">
        <v>181</v>
      </c>
      <c r="B24" s="165" t="s">
        <v>80</v>
      </c>
      <c r="C24" s="166" t="s">
        <v>137</v>
      </c>
      <c r="D24" s="191">
        <f>D25+D65+D94+D103</f>
        <v>824200</v>
      </c>
      <c r="E24" s="191">
        <f aca="true" t="shared" si="0" ref="E24:K24">E25+E65+E94+E103</f>
        <v>0</v>
      </c>
      <c r="F24" s="191">
        <f>F27+F30+F44+F113</f>
        <v>209534.71000000002</v>
      </c>
      <c r="G24" s="191">
        <f t="shared" si="0"/>
        <v>0</v>
      </c>
      <c r="H24" s="191">
        <f t="shared" si="0"/>
        <v>207882.21000000002</v>
      </c>
      <c r="I24" s="191">
        <f t="shared" si="0"/>
        <v>207882.21000000002</v>
      </c>
      <c r="J24" s="191">
        <f t="shared" si="0"/>
        <v>199084.49</v>
      </c>
      <c r="K24" s="191">
        <f t="shared" si="0"/>
        <v>0</v>
      </c>
      <c r="L24" s="113">
        <f>L25+L59</f>
        <v>0</v>
      </c>
      <c r="M24" s="5"/>
    </row>
    <row r="25" spans="1:13" ht="27.75" customHeight="1">
      <c r="A25" s="247" t="s">
        <v>206</v>
      </c>
      <c r="B25" s="46">
        <v>2000</v>
      </c>
      <c r="C25" s="166" t="s">
        <v>81</v>
      </c>
      <c r="D25" s="191">
        <f>D26+D31+D53+D56+D60+D64</f>
        <v>824200</v>
      </c>
      <c r="E25" s="191">
        <f aca="true" t="shared" si="1" ref="E25:K25">E26+E31+E53+E56+E60+E64</f>
        <v>0</v>
      </c>
      <c r="F25" s="191">
        <v>0</v>
      </c>
      <c r="G25" s="191">
        <f t="shared" si="1"/>
        <v>0</v>
      </c>
      <c r="H25" s="191">
        <f t="shared" si="1"/>
        <v>207882.21000000002</v>
      </c>
      <c r="I25" s="191">
        <f t="shared" si="1"/>
        <v>207882.21000000002</v>
      </c>
      <c r="J25" s="191">
        <f t="shared" si="1"/>
        <v>199084.49</v>
      </c>
      <c r="K25" s="191">
        <f t="shared" si="1"/>
        <v>0</v>
      </c>
      <c r="L25" s="113">
        <f>L26+L51</f>
        <v>0</v>
      </c>
      <c r="M25" s="5"/>
    </row>
    <row r="26" spans="1:13" ht="15.75">
      <c r="A26" s="169" t="s">
        <v>185</v>
      </c>
      <c r="B26" s="165">
        <v>2100</v>
      </c>
      <c r="C26" s="166" t="s">
        <v>82</v>
      </c>
      <c r="D26" s="191">
        <f>D27+D30</f>
        <v>680200</v>
      </c>
      <c r="E26" s="191">
        <f aca="true" t="shared" si="2" ref="E26:K26">E27+E30</f>
        <v>0</v>
      </c>
      <c r="F26" s="191">
        <v>0</v>
      </c>
      <c r="G26" s="191">
        <f t="shared" si="2"/>
        <v>0</v>
      </c>
      <c r="H26" s="191">
        <f t="shared" si="2"/>
        <v>161066.41</v>
      </c>
      <c r="I26" s="191">
        <f t="shared" si="2"/>
        <v>161066.41</v>
      </c>
      <c r="J26" s="191">
        <f t="shared" si="2"/>
        <v>161066.41</v>
      </c>
      <c r="K26" s="191">
        <f t="shared" si="2"/>
        <v>0</v>
      </c>
      <c r="L26" s="125">
        <f>SUM(L27,L30,L31,L41,L42,L43,L50)</f>
        <v>0</v>
      </c>
      <c r="M26" s="5"/>
    </row>
    <row r="27" spans="1:13" ht="15">
      <c r="A27" s="172" t="s">
        <v>186</v>
      </c>
      <c r="B27" s="167">
        <v>2110</v>
      </c>
      <c r="C27" s="168" t="s">
        <v>83</v>
      </c>
      <c r="D27" s="192">
        <f>D28+D29</f>
        <v>499000</v>
      </c>
      <c r="E27" s="192">
        <f aca="true" t="shared" si="3" ref="E27:K27">E28+E29</f>
        <v>0</v>
      </c>
      <c r="F27" s="192">
        <v>117679.71</v>
      </c>
      <c r="G27" s="192">
        <f t="shared" si="3"/>
        <v>0</v>
      </c>
      <c r="H27" s="192">
        <f t="shared" si="3"/>
        <v>117679.71</v>
      </c>
      <c r="I27" s="192">
        <f t="shared" si="3"/>
        <v>117679.71</v>
      </c>
      <c r="J27" s="192">
        <f t="shared" si="3"/>
        <v>117679.71</v>
      </c>
      <c r="K27" s="192">
        <f t="shared" si="3"/>
        <v>0</v>
      </c>
      <c r="L27" s="115">
        <v>0</v>
      </c>
      <c r="M27" s="13"/>
    </row>
    <row r="28" spans="1:13" ht="15">
      <c r="A28" s="101" t="s">
        <v>17</v>
      </c>
      <c r="B28" s="39">
        <v>2111</v>
      </c>
      <c r="C28" s="168" t="s">
        <v>84</v>
      </c>
      <c r="D28" s="194">
        <v>499000</v>
      </c>
      <c r="E28" s="194"/>
      <c r="F28" s="194">
        <v>0</v>
      </c>
      <c r="G28" s="194">
        <v>0</v>
      </c>
      <c r="H28" s="194">
        <v>117679.71</v>
      </c>
      <c r="I28" s="194">
        <v>117679.71</v>
      </c>
      <c r="J28" s="194">
        <v>117679.71</v>
      </c>
      <c r="K28" s="194">
        <f>H28-I28</f>
        <v>0</v>
      </c>
      <c r="L28" s="116">
        <v>0</v>
      </c>
      <c r="M28" s="5"/>
    </row>
    <row r="29" spans="1:13" ht="15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</row>
    <row r="30" spans="1:13" ht="15">
      <c r="A30" s="172" t="s">
        <v>188</v>
      </c>
      <c r="B30" s="167">
        <v>2120</v>
      </c>
      <c r="C30" s="168" t="s">
        <v>86</v>
      </c>
      <c r="D30" s="196">
        <v>181200</v>
      </c>
      <c r="E30" s="196"/>
      <c r="F30" s="196">
        <v>43500</v>
      </c>
      <c r="G30" s="196">
        <v>0</v>
      </c>
      <c r="H30" s="196">
        <v>43386.7</v>
      </c>
      <c r="I30" s="196">
        <v>43386.7</v>
      </c>
      <c r="J30" s="196">
        <v>43386.7</v>
      </c>
      <c r="K30" s="196">
        <f>H30-I30</f>
        <v>0</v>
      </c>
      <c r="L30" s="117">
        <v>0</v>
      </c>
      <c r="M30" s="13"/>
    </row>
    <row r="31" spans="1:13" ht="15.75">
      <c r="A31" s="175" t="s">
        <v>189</v>
      </c>
      <c r="B31" s="165">
        <v>2200</v>
      </c>
      <c r="C31" s="166" t="s">
        <v>87</v>
      </c>
      <c r="D31" s="191">
        <f>D32+D33+D34+D35+D42+D43+D44+D50</f>
        <v>144000</v>
      </c>
      <c r="E31" s="191">
        <f aca="true" t="shared" si="4" ref="E31:K31">E32+E33+E34+E35+E42+E43+E44+E50</f>
        <v>0</v>
      </c>
      <c r="F31" s="191">
        <v>0</v>
      </c>
      <c r="G31" s="191">
        <f t="shared" si="4"/>
        <v>0</v>
      </c>
      <c r="H31" s="191">
        <f t="shared" si="4"/>
        <v>46815.8</v>
      </c>
      <c r="I31" s="191">
        <f t="shared" si="4"/>
        <v>46815.8</v>
      </c>
      <c r="J31" s="191">
        <f t="shared" si="4"/>
        <v>38018.08</v>
      </c>
      <c r="K31" s="191">
        <f t="shared" si="4"/>
        <v>0</v>
      </c>
      <c r="L31" s="115">
        <f>SUM(L32:L36,L37:L37)</f>
        <v>0</v>
      </c>
      <c r="M31" s="13"/>
    </row>
    <row r="32" spans="1:13" ht="15">
      <c r="A32" s="239" t="s">
        <v>21</v>
      </c>
      <c r="B32" s="167">
        <v>2210</v>
      </c>
      <c r="C32" s="168" t="s">
        <v>88</v>
      </c>
      <c r="D32" s="196">
        <v>22500</v>
      </c>
      <c r="E32" s="196"/>
      <c r="F32" s="196">
        <v>0</v>
      </c>
      <c r="G32" s="196">
        <v>0</v>
      </c>
      <c r="H32" s="196">
        <v>3200</v>
      </c>
      <c r="I32" s="196">
        <v>3200</v>
      </c>
      <c r="J32" s="196">
        <v>3127.41</v>
      </c>
      <c r="K32" s="196">
        <f>H32-I32</f>
        <v>0</v>
      </c>
      <c r="L32" s="116">
        <v>0</v>
      </c>
      <c r="M32" s="5"/>
    </row>
    <row r="33" spans="1:13" ht="15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f>H33-I33</f>
        <v>0</v>
      </c>
      <c r="L33" s="116">
        <v>0</v>
      </c>
      <c r="M33" s="5"/>
    </row>
    <row r="34" spans="1:13" ht="15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f>H34-I34</f>
        <v>0</v>
      </c>
      <c r="L34" s="116">
        <v>0</v>
      </c>
      <c r="M34" s="5"/>
    </row>
    <row r="35" spans="1:13" ht="15">
      <c r="A35" s="172" t="s">
        <v>155</v>
      </c>
      <c r="B35" s="167">
        <v>2240</v>
      </c>
      <c r="C35" s="168" t="s">
        <v>91</v>
      </c>
      <c r="D35" s="196">
        <v>78000</v>
      </c>
      <c r="E35" s="196"/>
      <c r="F35" s="196">
        <v>0</v>
      </c>
      <c r="G35" s="196">
        <v>0</v>
      </c>
      <c r="H35" s="196">
        <v>23425</v>
      </c>
      <c r="I35" s="196">
        <v>23425</v>
      </c>
      <c r="J35" s="196">
        <v>19883.97</v>
      </c>
      <c r="K35" s="196">
        <f>H35-I35</f>
        <v>0</v>
      </c>
      <c r="L35" s="116">
        <v>0</v>
      </c>
      <c r="M35" s="5"/>
    </row>
    <row r="36" spans="1:13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/>
      <c r="I36" s="196"/>
      <c r="J36" s="196"/>
      <c r="K36" s="196">
        <f>H36-I36</f>
        <v>0</v>
      </c>
      <c r="L36" s="116">
        <v>0</v>
      </c>
      <c r="M36" s="5"/>
    </row>
    <row r="37" spans="1:13" ht="15" hidden="1">
      <c r="A37" s="101" t="s">
        <v>145</v>
      </c>
      <c r="B37" s="39">
        <v>1136</v>
      </c>
      <c r="C37" s="40"/>
      <c r="D37" s="196"/>
      <c r="E37" s="196"/>
      <c r="F37" s="196">
        <v>0</v>
      </c>
      <c r="G37" s="196">
        <v>0</v>
      </c>
      <c r="H37" s="196"/>
      <c r="I37" s="196"/>
      <c r="J37" s="196"/>
      <c r="K37" s="196">
        <v>0</v>
      </c>
      <c r="L37" s="116">
        <v>0</v>
      </c>
      <c r="M37" s="5"/>
    </row>
    <row r="38" spans="1:13" ht="28.5" hidden="1">
      <c r="A38" s="104" t="s">
        <v>27</v>
      </c>
      <c r="B38" s="39">
        <v>1137</v>
      </c>
      <c r="C38" s="39"/>
      <c r="D38" s="196"/>
      <c r="E38" s="196"/>
      <c r="F38" s="196">
        <v>0</v>
      </c>
      <c r="G38" s="196">
        <v>0</v>
      </c>
      <c r="H38" s="196"/>
      <c r="I38" s="196"/>
      <c r="J38" s="196"/>
      <c r="K38" s="196">
        <v>0</v>
      </c>
      <c r="L38" s="116">
        <v>0</v>
      </c>
      <c r="M38" s="5"/>
    </row>
    <row r="39" spans="1:13" ht="15" hidden="1">
      <c r="A39" s="101" t="s">
        <v>54</v>
      </c>
      <c r="B39" s="39">
        <v>1138</v>
      </c>
      <c r="C39" s="39"/>
      <c r="D39" s="196"/>
      <c r="E39" s="196"/>
      <c r="F39" s="196">
        <v>0</v>
      </c>
      <c r="G39" s="196">
        <v>0</v>
      </c>
      <c r="H39" s="196"/>
      <c r="I39" s="196"/>
      <c r="J39" s="196"/>
      <c r="K39" s="196">
        <v>0</v>
      </c>
      <c r="L39" s="116">
        <v>0</v>
      </c>
      <c r="M39" s="5"/>
    </row>
    <row r="40" spans="1:13" ht="15" hidden="1">
      <c r="A40" s="101" t="s">
        <v>28</v>
      </c>
      <c r="B40" s="39">
        <v>1139</v>
      </c>
      <c r="C40" s="39"/>
      <c r="D40" s="196"/>
      <c r="E40" s="196"/>
      <c r="F40" s="196">
        <v>0</v>
      </c>
      <c r="G40" s="196">
        <v>0</v>
      </c>
      <c r="H40" s="196"/>
      <c r="I40" s="196"/>
      <c r="J40" s="196"/>
      <c r="K40" s="196">
        <v>0</v>
      </c>
      <c r="L40" s="111">
        <v>0</v>
      </c>
      <c r="M40" s="5"/>
    </row>
    <row r="41" spans="1:13" ht="15" hidden="1">
      <c r="A41" s="88">
        <v>1</v>
      </c>
      <c r="B41" s="89">
        <v>2</v>
      </c>
      <c r="C41" s="89"/>
      <c r="D41" s="196"/>
      <c r="E41" s="196"/>
      <c r="F41" s="196"/>
      <c r="G41" s="196"/>
      <c r="H41" s="196"/>
      <c r="I41" s="196"/>
      <c r="J41" s="196"/>
      <c r="K41" s="196"/>
      <c r="L41" s="117">
        <v>0</v>
      </c>
      <c r="M41" s="13"/>
    </row>
    <row r="42" spans="1:13" ht="15">
      <c r="A42" s="172" t="s">
        <v>29</v>
      </c>
      <c r="B42" s="167">
        <v>2250</v>
      </c>
      <c r="C42" s="167">
        <v>130</v>
      </c>
      <c r="D42" s="196">
        <v>3000</v>
      </c>
      <c r="E42" s="196"/>
      <c r="F42" s="196">
        <v>0</v>
      </c>
      <c r="G42" s="196">
        <v>0</v>
      </c>
      <c r="H42" s="196">
        <v>1223.4</v>
      </c>
      <c r="I42" s="196">
        <v>1223.4</v>
      </c>
      <c r="J42" s="196">
        <v>674.9</v>
      </c>
      <c r="K42" s="196">
        <f>H42-I42</f>
        <v>0</v>
      </c>
      <c r="L42" s="116">
        <v>0</v>
      </c>
      <c r="M42" s="13"/>
    </row>
    <row r="43" spans="1:13" ht="15">
      <c r="A43" s="103" t="s">
        <v>190</v>
      </c>
      <c r="B43" s="41">
        <v>2260</v>
      </c>
      <c r="C43" s="41">
        <v>140</v>
      </c>
      <c r="D43" s="192">
        <v>0</v>
      </c>
      <c r="E43" s="192">
        <f>SUM(E44:E49)</f>
        <v>0</v>
      </c>
      <c r="F43" s="192">
        <v>0</v>
      </c>
      <c r="G43" s="192">
        <f>SUM(G44:G49)</f>
        <v>0</v>
      </c>
      <c r="H43" s="192">
        <v>0</v>
      </c>
      <c r="I43" s="192">
        <v>0</v>
      </c>
      <c r="J43" s="192">
        <v>0</v>
      </c>
      <c r="K43" s="196">
        <f>H43-I43</f>
        <v>0</v>
      </c>
      <c r="L43" s="115">
        <f>SUM(L44:L49)</f>
        <v>0</v>
      </c>
      <c r="M43" s="13"/>
    </row>
    <row r="44" spans="1:13" ht="15">
      <c r="A44" s="102" t="s">
        <v>30</v>
      </c>
      <c r="B44" s="167">
        <v>2270</v>
      </c>
      <c r="C44" s="167">
        <v>150</v>
      </c>
      <c r="D44" s="196">
        <f>D45+D46+D47+D48+D49</f>
        <v>40500</v>
      </c>
      <c r="E44" s="196">
        <f aca="true" t="shared" si="5" ref="E44:K44">E45+E46+E47+E48+E49</f>
        <v>0</v>
      </c>
      <c r="F44" s="196">
        <v>20505</v>
      </c>
      <c r="G44" s="196">
        <f t="shared" si="5"/>
        <v>0</v>
      </c>
      <c r="H44" s="196">
        <f t="shared" si="5"/>
        <v>18967.4</v>
      </c>
      <c r="I44" s="196">
        <f t="shared" si="5"/>
        <v>18967.4</v>
      </c>
      <c r="J44" s="196">
        <f t="shared" si="5"/>
        <v>14331.800000000001</v>
      </c>
      <c r="K44" s="196">
        <f t="shared" si="5"/>
        <v>0</v>
      </c>
      <c r="L44" s="116">
        <v>0</v>
      </c>
      <c r="M44" s="5"/>
    </row>
    <row r="45" spans="1:13" ht="15">
      <c r="A45" s="101" t="s">
        <v>31</v>
      </c>
      <c r="B45" s="39">
        <v>2271</v>
      </c>
      <c r="C45" s="39">
        <v>160</v>
      </c>
      <c r="D45" s="200">
        <v>25100</v>
      </c>
      <c r="E45" s="200"/>
      <c r="F45" s="200">
        <v>0</v>
      </c>
      <c r="G45" s="200">
        <v>0</v>
      </c>
      <c r="H45" s="200">
        <v>14711.73</v>
      </c>
      <c r="I45" s="200">
        <v>14711.73</v>
      </c>
      <c r="J45" s="200">
        <v>10197.27</v>
      </c>
      <c r="K45" s="200">
        <f>H45-I45</f>
        <v>0</v>
      </c>
      <c r="L45" s="116">
        <v>0</v>
      </c>
      <c r="M45" s="5"/>
    </row>
    <row r="46" spans="1:13" ht="15">
      <c r="A46" s="101" t="s">
        <v>32</v>
      </c>
      <c r="B46" s="39">
        <v>2272</v>
      </c>
      <c r="C46" s="39">
        <v>170</v>
      </c>
      <c r="D46" s="200">
        <v>1500</v>
      </c>
      <c r="E46" s="200"/>
      <c r="F46" s="200">
        <v>0</v>
      </c>
      <c r="G46" s="200">
        <v>0</v>
      </c>
      <c r="H46" s="200">
        <v>493.08</v>
      </c>
      <c r="I46" s="200">
        <v>493.08</v>
      </c>
      <c r="J46" s="200">
        <v>371.94</v>
      </c>
      <c r="K46" s="200">
        <f>H46-I46</f>
        <v>0</v>
      </c>
      <c r="L46" s="116">
        <v>0</v>
      </c>
      <c r="M46" s="5"/>
    </row>
    <row r="47" spans="1:13" ht="15">
      <c r="A47" s="101" t="s">
        <v>33</v>
      </c>
      <c r="B47" s="39">
        <v>2273</v>
      </c>
      <c r="C47" s="39">
        <v>180</v>
      </c>
      <c r="D47" s="200">
        <v>13900</v>
      </c>
      <c r="E47" s="200"/>
      <c r="F47" s="200">
        <v>0</v>
      </c>
      <c r="G47" s="200">
        <v>0</v>
      </c>
      <c r="H47" s="200">
        <v>3762.59</v>
      </c>
      <c r="I47" s="200">
        <v>3762.59</v>
      </c>
      <c r="J47" s="200">
        <v>3762.59</v>
      </c>
      <c r="K47" s="200">
        <f>H47-I47</f>
        <v>0</v>
      </c>
      <c r="L47" s="116">
        <v>0</v>
      </c>
      <c r="M47" s="5"/>
    </row>
    <row r="48" spans="1:13" ht="15">
      <c r="A48" s="101" t="s">
        <v>40</v>
      </c>
      <c r="B48" s="39">
        <v>2274</v>
      </c>
      <c r="C48" s="39">
        <v>190</v>
      </c>
      <c r="D48" s="200">
        <v>0</v>
      </c>
      <c r="E48" s="200"/>
      <c r="F48" s="200">
        <v>0</v>
      </c>
      <c r="G48" s="200">
        <v>0</v>
      </c>
      <c r="H48" s="200">
        <v>0</v>
      </c>
      <c r="I48" s="200">
        <v>0</v>
      </c>
      <c r="J48" s="200">
        <v>0</v>
      </c>
      <c r="K48" s="200">
        <f>H48-I48</f>
        <v>0</v>
      </c>
      <c r="L48" s="116">
        <v>0</v>
      </c>
      <c r="M48" s="5"/>
    </row>
    <row r="49" spans="1:13" ht="15">
      <c r="A49" s="101" t="s">
        <v>35</v>
      </c>
      <c r="B49" s="39">
        <v>2275</v>
      </c>
      <c r="C49" s="39">
        <v>200</v>
      </c>
      <c r="D49" s="200">
        <v>0</v>
      </c>
      <c r="E49" s="200"/>
      <c r="F49" s="200">
        <v>0</v>
      </c>
      <c r="G49" s="200">
        <v>0</v>
      </c>
      <c r="H49" s="200">
        <v>0</v>
      </c>
      <c r="I49" s="200">
        <v>0</v>
      </c>
      <c r="J49" s="200">
        <v>0</v>
      </c>
      <c r="K49" s="200">
        <f>H49-I49</f>
        <v>0</v>
      </c>
      <c r="L49" s="116">
        <v>0</v>
      </c>
      <c r="M49" s="5"/>
    </row>
    <row r="50" spans="1:13" ht="28.5">
      <c r="A50" s="103" t="s">
        <v>191</v>
      </c>
      <c r="B50" s="167">
        <v>2280</v>
      </c>
      <c r="C50" s="167">
        <v>210</v>
      </c>
      <c r="D50" s="196">
        <f>D51+D52</f>
        <v>0</v>
      </c>
      <c r="E50" s="196">
        <f aca="true" t="shared" si="6" ref="E50:K50">E51+E52</f>
        <v>0</v>
      </c>
      <c r="F50" s="196">
        <f t="shared" si="6"/>
        <v>0</v>
      </c>
      <c r="G50" s="196">
        <f t="shared" si="6"/>
        <v>0</v>
      </c>
      <c r="H50" s="196">
        <f t="shared" si="6"/>
        <v>0</v>
      </c>
      <c r="I50" s="196">
        <f t="shared" si="6"/>
        <v>0</v>
      </c>
      <c r="J50" s="196">
        <f t="shared" si="6"/>
        <v>0</v>
      </c>
      <c r="K50" s="196">
        <f t="shared" si="6"/>
        <v>0</v>
      </c>
      <c r="L50" s="117">
        <v>0</v>
      </c>
      <c r="M50" s="13"/>
    </row>
    <row r="51" spans="1:13" ht="28.5">
      <c r="A51" s="104" t="s">
        <v>98</v>
      </c>
      <c r="B51" s="39">
        <v>2281</v>
      </c>
      <c r="C51" s="39">
        <v>220</v>
      </c>
      <c r="D51" s="200">
        <v>0</v>
      </c>
      <c r="E51" s="200"/>
      <c r="F51" s="200">
        <v>0</v>
      </c>
      <c r="G51" s="200">
        <v>0</v>
      </c>
      <c r="H51" s="200">
        <v>0</v>
      </c>
      <c r="I51" s="200">
        <v>0</v>
      </c>
      <c r="J51" s="200">
        <v>0</v>
      </c>
      <c r="K51" s="200">
        <v>0</v>
      </c>
      <c r="L51" s="116">
        <f>L54</f>
        <v>0</v>
      </c>
      <c r="M51" s="36"/>
    </row>
    <row r="52" spans="1:13" ht="28.5">
      <c r="A52" s="104" t="s">
        <v>172</v>
      </c>
      <c r="B52" s="39">
        <v>2282</v>
      </c>
      <c r="C52" s="39">
        <v>230</v>
      </c>
      <c r="D52" s="200">
        <v>0</v>
      </c>
      <c r="E52" s="200"/>
      <c r="F52" s="200">
        <v>0</v>
      </c>
      <c r="G52" s="200">
        <v>0</v>
      </c>
      <c r="H52" s="200">
        <v>0</v>
      </c>
      <c r="I52" s="200">
        <v>0</v>
      </c>
      <c r="J52" s="200">
        <v>0</v>
      </c>
      <c r="K52" s="200">
        <v>0</v>
      </c>
      <c r="L52" s="116">
        <v>0</v>
      </c>
      <c r="M52" s="36"/>
    </row>
    <row r="53" spans="1:13" ht="15.75">
      <c r="A53" s="175" t="s">
        <v>192</v>
      </c>
      <c r="B53" s="165">
        <v>2400</v>
      </c>
      <c r="C53" s="165">
        <v>240</v>
      </c>
      <c r="D53" s="201">
        <f>D54+D55</f>
        <v>0</v>
      </c>
      <c r="E53" s="201">
        <f aca="true" t="shared" si="7" ref="E53:K53">E54+E55</f>
        <v>0</v>
      </c>
      <c r="F53" s="201">
        <f t="shared" si="7"/>
        <v>0</v>
      </c>
      <c r="G53" s="201">
        <f t="shared" si="7"/>
        <v>0</v>
      </c>
      <c r="H53" s="201">
        <f t="shared" si="7"/>
        <v>0</v>
      </c>
      <c r="I53" s="201">
        <f t="shared" si="7"/>
        <v>0</v>
      </c>
      <c r="J53" s="201">
        <f t="shared" si="7"/>
        <v>0</v>
      </c>
      <c r="K53" s="201">
        <f t="shared" si="7"/>
        <v>0</v>
      </c>
      <c r="L53" s="116">
        <v>0</v>
      </c>
      <c r="M53" s="5"/>
    </row>
    <row r="54" spans="1:13" ht="15">
      <c r="A54" s="176" t="s">
        <v>193</v>
      </c>
      <c r="B54" s="167">
        <v>2410</v>
      </c>
      <c r="C54" s="167">
        <v>250</v>
      </c>
      <c r="D54" s="196">
        <f aca="true" t="shared" si="8" ref="D54:K54">D57</f>
        <v>0</v>
      </c>
      <c r="E54" s="196">
        <f t="shared" si="8"/>
        <v>0</v>
      </c>
      <c r="F54" s="196">
        <v>0</v>
      </c>
      <c r="G54" s="196">
        <f t="shared" si="8"/>
        <v>0</v>
      </c>
      <c r="H54" s="196">
        <f t="shared" si="8"/>
        <v>0</v>
      </c>
      <c r="I54" s="196">
        <f t="shared" si="8"/>
        <v>0</v>
      </c>
      <c r="J54" s="196">
        <f t="shared" si="8"/>
        <v>0</v>
      </c>
      <c r="K54" s="196">
        <f t="shared" si="8"/>
        <v>0</v>
      </c>
      <c r="L54" s="115">
        <f>SUM(L55:L57)</f>
        <v>0</v>
      </c>
      <c r="M54" s="13"/>
    </row>
    <row r="55" spans="1:13" ht="15">
      <c r="A55" s="176" t="s">
        <v>194</v>
      </c>
      <c r="B55" s="167">
        <v>2420</v>
      </c>
      <c r="C55" s="167">
        <v>260</v>
      </c>
      <c r="D55" s="196">
        <v>0</v>
      </c>
      <c r="E55" s="196"/>
      <c r="F55" s="196">
        <v>0</v>
      </c>
      <c r="G55" s="196">
        <v>0</v>
      </c>
      <c r="H55" s="196">
        <v>0</v>
      </c>
      <c r="I55" s="196">
        <v>0</v>
      </c>
      <c r="J55" s="196">
        <v>0</v>
      </c>
      <c r="K55" s="196">
        <v>0</v>
      </c>
      <c r="L55" s="116">
        <v>0</v>
      </c>
      <c r="M55" s="13"/>
    </row>
    <row r="56" spans="1:13" ht="15.75">
      <c r="A56" s="175" t="s">
        <v>195</v>
      </c>
      <c r="B56" s="165">
        <v>2600</v>
      </c>
      <c r="C56" s="165">
        <v>270</v>
      </c>
      <c r="D56" s="201">
        <f>D57+D58+D59</f>
        <v>0</v>
      </c>
      <c r="E56" s="201">
        <f aca="true" t="shared" si="9" ref="E56:K56">E57+E58+E59</f>
        <v>0</v>
      </c>
      <c r="F56" s="201">
        <f t="shared" si="9"/>
        <v>0</v>
      </c>
      <c r="G56" s="201">
        <f t="shared" si="9"/>
        <v>0</v>
      </c>
      <c r="H56" s="201">
        <f t="shared" si="9"/>
        <v>0</v>
      </c>
      <c r="I56" s="201">
        <f t="shared" si="9"/>
        <v>0</v>
      </c>
      <c r="J56" s="201">
        <f t="shared" si="9"/>
        <v>0</v>
      </c>
      <c r="K56" s="201">
        <f t="shared" si="9"/>
        <v>0</v>
      </c>
      <c r="L56" s="116">
        <v>0</v>
      </c>
      <c r="M56" s="13"/>
    </row>
    <row r="57" spans="1:13" ht="28.5">
      <c r="A57" s="176" t="s">
        <v>207</v>
      </c>
      <c r="B57" s="167">
        <v>2610</v>
      </c>
      <c r="C57" s="167">
        <v>280</v>
      </c>
      <c r="D57" s="192">
        <f aca="true" t="shared" si="10" ref="D57:L57">SUM(D58:D60)</f>
        <v>0</v>
      </c>
      <c r="E57" s="192">
        <f t="shared" si="10"/>
        <v>0</v>
      </c>
      <c r="F57" s="192">
        <v>0</v>
      </c>
      <c r="G57" s="192">
        <f t="shared" si="10"/>
        <v>0</v>
      </c>
      <c r="H57" s="192">
        <f t="shared" si="10"/>
        <v>0</v>
      </c>
      <c r="I57" s="192">
        <f t="shared" si="10"/>
        <v>0</v>
      </c>
      <c r="J57" s="192">
        <f t="shared" si="10"/>
        <v>0</v>
      </c>
      <c r="K57" s="192">
        <f t="shared" si="10"/>
        <v>0</v>
      </c>
      <c r="L57" s="115">
        <f t="shared" si="10"/>
        <v>0</v>
      </c>
      <c r="M57" s="13"/>
    </row>
    <row r="58" spans="1:13" ht="28.5">
      <c r="A58" s="176" t="s">
        <v>55</v>
      </c>
      <c r="B58" s="167">
        <v>2620</v>
      </c>
      <c r="C58" s="167">
        <v>290</v>
      </c>
      <c r="D58" s="194">
        <v>0</v>
      </c>
      <c r="E58" s="194"/>
      <c r="F58" s="194">
        <v>0</v>
      </c>
      <c r="G58" s="194">
        <v>0</v>
      </c>
      <c r="H58" s="194">
        <v>0</v>
      </c>
      <c r="I58" s="194">
        <v>0</v>
      </c>
      <c r="J58" s="194">
        <v>0</v>
      </c>
      <c r="K58" s="194">
        <v>0</v>
      </c>
      <c r="L58" s="116">
        <v>0</v>
      </c>
      <c r="M58" s="5"/>
    </row>
    <row r="59" spans="1:13" ht="28.5">
      <c r="A59" s="176" t="s">
        <v>196</v>
      </c>
      <c r="B59" s="167">
        <v>2630</v>
      </c>
      <c r="C59" s="167">
        <v>300</v>
      </c>
      <c r="D59" s="194">
        <v>0</v>
      </c>
      <c r="E59" s="194"/>
      <c r="F59" s="194">
        <v>0</v>
      </c>
      <c r="G59" s="194">
        <v>0</v>
      </c>
      <c r="H59" s="194">
        <v>0</v>
      </c>
      <c r="I59" s="194">
        <v>0</v>
      </c>
      <c r="J59" s="194">
        <v>0</v>
      </c>
      <c r="K59" s="194">
        <v>0</v>
      </c>
      <c r="L59" s="121">
        <v>0</v>
      </c>
      <c r="M59" s="5"/>
    </row>
    <row r="60" spans="1:13" ht="15.75">
      <c r="A60" s="169" t="s">
        <v>197</v>
      </c>
      <c r="B60" s="165">
        <v>2700</v>
      </c>
      <c r="C60" s="165">
        <v>310</v>
      </c>
      <c r="D60" s="200">
        <f>D61+D62+D63</f>
        <v>0</v>
      </c>
      <c r="E60" s="200">
        <f aca="true" t="shared" si="11" ref="E60:K60">E61+E62+E63</f>
        <v>0</v>
      </c>
      <c r="F60" s="200">
        <f t="shared" si="11"/>
        <v>0</v>
      </c>
      <c r="G60" s="200">
        <f t="shared" si="11"/>
        <v>0</v>
      </c>
      <c r="H60" s="200">
        <f t="shared" si="11"/>
        <v>0</v>
      </c>
      <c r="I60" s="200">
        <f t="shared" si="11"/>
        <v>0</v>
      </c>
      <c r="J60" s="200">
        <f t="shared" si="11"/>
        <v>0</v>
      </c>
      <c r="K60" s="200">
        <f t="shared" si="11"/>
        <v>0</v>
      </c>
      <c r="L60" s="121">
        <v>0</v>
      </c>
      <c r="M60" s="5"/>
    </row>
    <row r="61" spans="1:13" ht="15">
      <c r="A61" s="172" t="s">
        <v>43</v>
      </c>
      <c r="B61" s="167">
        <v>2710</v>
      </c>
      <c r="C61" s="167">
        <v>320</v>
      </c>
      <c r="D61" s="196">
        <v>0</v>
      </c>
      <c r="E61" s="196"/>
      <c r="F61" s="196">
        <v>0</v>
      </c>
      <c r="G61" s="196">
        <v>0</v>
      </c>
      <c r="H61" s="196">
        <v>0</v>
      </c>
      <c r="I61" s="196">
        <v>0</v>
      </c>
      <c r="J61" s="196">
        <v>0</v>
      </c>
      <c r="K61" s="196">
        <v>0</v>
      </c>
      <c r="L61" s="111">
        <v>0</v>
      </c>
      <c r="M61" s="13"/>
    </row>
    <row r="62" spans="1:13" ht="15.75">
      <c r="A62" s="172" t="s">
        <v>73</v>
      </c>
      <c r="B62" s="167">
        <v>2720</v>
      </c>
      <c r="C62" s="167">
        <v>330</v>
      </c>
      <c r="D62" s="211">
        <f aca="true" t="shared" si="12" ref="D62:L62">SUM(D63,D74,D75)</f>
        <v>0</v>
      </c>
      <c r="E62" s="211">
        <f t="shared" si="12"/>
        <v>0</v>
      </c>
      <c r="F62" s="211">
        <f t="shared" si="12"/>
        <v>0</v>
      </c>
      <c r="G62" s="211">
        <f t="shared" si="12"/>
        <v>0</v>
      </c>
      <c r="H62" s="211">
        <f t="shared" si="12"/>
        <v>0</v>
      </c>
      <c r="I62" s="211">
        <f t="shared" si="12"/>
        <v>0</v>
      </c>
      <c r="J62" s="211">
        <f t="shared" si="12"/>
        <v>0</v>
      </c>
      <c r="K62" s="211">
        <f t="shared" si="12"/>
        <v>0</v>
      </c>
      <c r="L62" s="118">
        <f t="shared" si="12"/>
        <v>0</v>
      </c>
      <c r="M62" s="18"/>
    </row>
    <row r="63" spans="1:13" ht="15.75">
      <c r="A63" s="172" t="s">
        <v>198</v>
      </c>
      <c r="B63" s="167">
        <v>2730</v>
      </c>
      <c r="C63" s="167">
        <v>340</v>
      </c>
      <c r="D63" s="211">
        <f aca="true" t="shared" si="13" ref="D63:L63">SUM(D64:D65,D69)</f>
        <v>0</v>
      </c>
      <c r="E63" s="211">
        <f t="shared" si="13"/>
        <v>0</v>
      </c>
      <c r="F63" s="211">
        <f t="shared" si="13"/>
        <v>0</v>
      </c>
      <c r="G63" s="211">
        <f t="shared" si="13"/>
        <v>0</v>
      </c>
      <c r="H63" s="211">
        <f t="shared" si="13"/>
        <v>0</v>
      </c>
      <c r="I63" s="211">
        <f t="shared" si="13"/>
        <v>0</v>
      </c>
      <c r="J63" s="211">
        <f t="shared" si="13"/>
        <v>0</v>
      </c>
      <c r="K63" s="211">
        <f t="shared" si="13"/>
        <v>0</v>
      </c>
      <c r="L63" s="118">
        <f t="shared" si="13"/>
        <v>0</v>
      </c>
      <c r="M63" s="18"/>
    </row>
    <row r="64" spans="1:13" ht="15.75">
      <c r="A64" s="169" t="s">
        <v>199</v>
      </c>
      <c r="B64" s="165">
        <v>2800</v>
      </c>
      <c r="C64" s="165">
        <v>350</v>
      </c>
      <c r="D64" s="201">
        <v>0</v>
      </c>
      <c r="E64" s="201"/>
      <c r="F64" s="201">
        <v>0</v>
      </c>
      <c r="G64" s="201">
        <v>0</v>
      </c>
      <c r="H64" s="201">
        <v>0</v>
      </c>
      <c r="I64" s="201">
        <v>0</v>
      </c>
      <c r="J64" s="201">
        <v>0</v>
      </c>
      <c r="K64" s="201">
        <v>0</v>
      </c>
      <c r="L64" s="111">
        <v>0</v>
      </c>
      <c r="M64" s="13"/>
    </row>
    <row r="65" spans="1:13" ht="15.75">
      <c r="A65" s="178" t="s">
        <v>46</v>
      </c>
      <c r="B65" s="46">
        <v>3000</v>
      </c>
      <c r="C65" s="46">
        <v>360</v>
      </c>
      <c r="D65" s="191">
        <f>D66+D89</f>
        <v>0</v>
      </c>
      <c r="E65" s="191">
        <f aca="true" t="shared" si="14" ref="E65:K65">E66+E89</f>
        <v>0</v>
      </c>
      <c r="F65" s="191">
        <f t="shared" si="14"/>
        <v>0</v>
      </c>
      <c r="G65" s="191">
        <f t="shared" si="14"/>
        <v>0</v>
      </c>
      <c r="H65" s="191">
        <f t="shared" si="14"/>
        <v>0</v>
      </c>
      <c r="I65" s="191">
        <f t="shared" si="14"/>
        <v>0</v>
      </c>
      <c r="J65" s="191">
        <f t="shared" si="14"/>
        <v>0</v>
      </c>
      <c r="K65" s="191">
        <f t="shared" si="14"/>
        <v>0</v>
      </c>
      <c r="L65" s="111">
        <v>0</v>
      </c>
      <c r="M65" s="13"/>
    </row>
    <row r="66" spans="1:13" ht="15.75">
      <c r="A66" s="105" t="s">
        <v>47</v>
      </c>
      <c r="B66" s="46">
        <v>3100</v>
      </c>
      <c r="C66" s="46">
        <v>370</v>
      </c>
      <c r="D66" s="201">
        <f>D67+D68+D73+D77+D87+D88</f>
        <v>0</v>
      </c>
      <c r="E66" s="201"/>
      <c r="F66" s="201">
        <v>0</v>
      </c>
      <c r="G66" s="201">
        <v>0</v>
      </c>
      <c r="H66" s="201">
        <v>0</v>
      </c>
      <c r="I66" s="201">
        <v>0</v>
      </c>
      <c r="J66" s="201">
        <v>0</v>
      </c>
      <c r="K66" s="201">
        <v>0</v>
      </c>
      <c r="L66" s="111">
        <v>0</v>
      </c>
      <c r="M66" s="5"/>
    </row>
    <row r="67" spans="1:13" ht="27.75" customHeight="1">
      <c r="A67" s="176" t="s">
        <v>48</v>
      </c>
      <c r="B67" s="167">
        <v>3110</v>
      </c>
      <c r="C67" s="167">
        <v>380</v>
      </c>
      <c r="D67" s="199">
        <v>0</v>
      </c>
      <c r="E67" s="199">
        <v>0</v>
      </c>
      <c r="F67" s="199">
        <v>0</v>
      </c>
      <c r="G67" s="199">
        <v>0</v>
      </c>
      <c r="H67" s="199">
        <v>0</v>
      </c>
      <c r="I67" s="199">
        <v>0</v>
      </c>
      <c r="J67" s="199">
        <v>0</v>
      </c>
      <c r="K67" s="199">
        <v>0</v>
      </c>
      <c r="L67" s="114">
        <v>0</v>
      </c>
      <c r="M67" s="5"/>
    </row>
    <row r="68" spans="1:13" ht="15">
      <c r="A68" s="172" t="s">
        <v>49</v>
      </c>
      <c r="B68" s="167">
        <v>3120</v>
      </c>
      <c r="C68" s="167">
        <v>390</v>
      </c>
      <c r="D68" s="199">
        <f>D69+D71</f>
        <v>0</v>
      </c>
      <c r="E68" s="199">
        <f aca="true" t="shared" si="15" ref="E68:K68">E69+E71</f>
        <v>0</v>
      </c>
      <c r="F68" s="199">
        <f t="shared" si="15"/>
        <v>0</v>
      </c>
      <c r="G68" s="199">
        <f t="shared" si="15"/>
        <v>0</v>
      </c>
      <c r="H68" s="199">
        <f t="shared" si="15"/>
        <v>0</v>
      </c>
      <c r="I68" s="199">
        <f t="shared" si="15"/>
        <v>0</v>
      </c>
      <c r="J68" s="199">
        <f t="shared" si="15"/>
        <v>0</v>
      </c>
      <c r="K68" s="199">
        <f t="shared" si="15"/>
        <v>0</v>
      </c>
      <c r="L68" s="111">
        <v>0</v>
      </c>
      <c r="M68" s="5"/>
    </row>
    <row r="69" spans="1:13" ht="15">
      <c r="A69" s="177" t="s">
        <v>200</v>
      </c>
      <c r="B69" s="174">
        <v>3121</v>
      </c>
      <c r="C69" s="174">
        <v>400</v>
      </c>
      <c r="D69" s="231">
        <f aca="true" t="shared" si="16" ref="D69:L69">SUM(D70:D73)</f>
        <v>0</v>
      </c>
      <c r="E69" s="231">
        <f t="shared" si="16"/>
        <v>0</v>
      </c>
      <c r="F69" s="231">
        <f t="shared" si="16"/>
        <v>0</v>
      </c>
      <c r="G69" s="231">
        <f t="shared" si="16"/>
        <v>0</v>
      </c>
      <c r="H69" s="231">
        <f t="shared" si="16"/>
        <v>0</v>
      </c>
      <c r="I69" s="231">
        <f t="shared" si="16"/>
        <v>0</v>
      </c>
      <c r="J69" s="231">
        <f t="shared" si="16"/>
        <v>0</v>
      </c>
      <c r="K69" s="231">
        <f t="shared" si="16"/>
        <v>0</v>
      </c>
      <c r="L69" s="115">
        <f t="shared" si="16"/>
        <v>0</v>
      </c>
      <c r="M69" s="13"/>
    </row>
    <row r="70" spans="1:13" ht="15" hidden="1">
      <c r="A70" s="173" t="s">
        <v>56</v>
      </c>
      <c r="B70" s="174">
        <v>2122</v>
      </c>
      <c r="C70" s="174"/>
      <c r="D70" s="200">
        <v>0</v>
      </c>
      <c r="E70" s="200"/>
      <c r="F70" s="200">
        <v>0</v>
      </c>
      <c r="G70" s="200">
        <v>0</v>
      </c>
      <c r="H70" s="200">
        <v>0</v>
      </c>
      <c r="I70" s="200">
        <v>0</v>
      </c>
      <c r="J70" s="200">
        <v>0</v>
      </c>
      <c r="K70" s="200">
        <v>0</v>
      </c>
      <c r="L70" s="111">
        <v>0</v>
      </c>
      <c r="M70" s="5"/>
    </row>
    <row r="71" spans="1:13" ht="15.75" customHeight="1">
      <c r="A71" s="179" t="s">
        <v>201</v>
      </c>
      <c r="B71" s="174">
        <v>3122</v>
      </c>
      <c r="C71" s="174">
        <v>410</v>
      </c>
      <c r="D71" s="200">
        <v>0</v>
      </c>
      <c r="E71" s="200"/>
      <c r="F71" s="200">
        <v>0</v>
      </c>
      <c r="G71" s="200">
        <v>0</v>
      </c>
      <c r="H71" s="200">
        <v>0</v>
      </c>
      <c r="I71" s="200">
        <v>0</v>
      </c>
      <c r="J71" s="200">
        <v>0</v>
      </c>
      <c r="K71" s="200">
        <v>0</v>
      </c>
      <c r="L71" s="111">
        <v>0</v>
      </c>
      <c r="M71" s="5"/>
    </row>
    <row r="72" spans="1:13" ht="15" hidden="1">
      <c r="A72" s="88"/>
      <c r="B72" s="89"/>
      <c r="C72" s="89"/>
      <c r="D72" s="200">
        <v>0</v>
      </c>
      <c r="E72" s="200"/>
      <c r="F72" s="200">
        <v>0</v>
      </c>
      <c r="G72" s="200">
        <v>0</v>
      </c>
      <c r="H72" s="200">
        <v>0</v>
      </c>
      <c r="I72" s="200">
        <v>0</v>
      </c>
      <c r="J72" s="200">
        <v>0</v>
      </c>
      <c r="K72" s="200">
        <v>0</v>
      </c>
      <c r="L72" s="111">
        <v>0</v>
      </c>
      <c r="M72" s="5"/>
    </row>
    <row r="73" spans="1:13" ht="15">
      <c r="A73" s="180" t="s">
        <v>146</v>
      </c>
      <c r="B73" s="167">
        <v>3130</v>
      </c>
      <c r="C73" s="167">
        <v>420</v>
      </c>
      <c r="D73" s="196">
        <f>D74+D76</f>
        <v>0</v>
      </c>
      <c r="E73" s="196">
        <f aca="true" t="shared" si="17" ref="E73:K73">E74+E76</f>
        <v>0</v>
      </c>
      <c r="F73" s="196">
        <f t="shared" si="17"/>
        <v>0</v>
      </c>
      <c r="G73" s="196">
        <f t="shared" si="17"/>
        <v>0</v>
      </c>
      <c r="H73" s="196">
        <f t="shared" si="17"/>
        <v>0</v>
      </c>
      <c r="I73" s="196">
        <f t="shared" si="17"/>
        <v>0</v>
      </c>
      <c r="J73" s="196">
        <f t="shared" si="17"/>
        <v>0</v>
      </c>
      <c r="K73" s="196">
        <f t="shared" si="17"/>
        <v>0</v>
      </c>
      <c r="L73" s="111">
        <v>0</v>
      </c>
      <c r="M73" s="5"/>
    </row>
    <row r="74" spans="1:13" ht="15">
      <c r="A74" s="95" t="s">
        <v>202</v>
      </c>
      <c r="B74" s="39">
        <v>3131</v>
      </c>
      <c r="C74" s="39">
        <v>430</v>
      </c>
      <c r="D74" s="200">
        <v>0</v>
      </c>
      <c r="E74" s="200"/>
      <c r="F74" s="200">
        <v>0</v>
      </c>
      <c r="G74" s="200">
        <v>0</v>
      </c>
      <c r="H74" s="200">
        <v>0</v>
      </c>
      <c r="I74" s="200">
        <v>0</v>
      </c>
      <c r="J74" s="200">
        <v>0</v>
      </c>
      <c r="K74" s="200">
        <v>0</v>
      </c>
      <c r="L74" s="116">
        <v>0</v>
      </c>
      <c r="M74" s="5"/>
    </row>
    <row r="75" spans="1:13" ht="15" hidden="1">
      <c r="A75" s="95" t="s">
        <v>147</v>
      </c>
      <c r="B75" s="39">
        <v>2132</v>
      </c>
      <c r="C75" s="39"/>
      <c r="D75" s="200">
        <v>0</v>
      </c>
      <c r="E75" s="200"/>
      <c r="F75" s="200">
        <v>0</v>
      </c>
      <c r="G75" s="200">
        <v>0</v>
      </c>
      <c r="H75" s="200">
        <v>0</v>
      </c>
      <c r="I75" s="200">
        <v>0</v>
      </c>
      <c r="J75" s="200">
        <v>0</v>
      </c>
      <c r="K75" s="200">
        <v>0</v>
      </c>
      <c r="L75" s="116">
        <v>0</v>
      </c>
      <c r="M75" s="5"/>
    </row>
    <row r="76" spans="1:13" ht="14.25">
      <c r="A76" s="95" t="s">
        <v>148</v>
      </c>
      <c r="B76" s="39">
        <v>3132</v>
      </c>
      <c r="C76" s="39">
        <v>440</v>
      </c>
      <c r="D76" s="230">
        <v>0</v>
      </c>
      <c r="E76" s="230"/>
      <c r="F76" s="230">
        <v>0</v>
      </c>
      <c r="G76" s="230">
        <v>0</v>
      </c>
      <c r="H76" s="230">
        <v>0</v>
      </c>
      <c r="I76" s="230">
        <v>0</v>
      </c>
      <c r="J76" s="230">
        <v>0</v>
      </c>
      <c r="K76" s="230">
        <v>0</v>
      </c>
      <c r="L76" s="120" t="s">
        <v>80</v>
      </c>
      <c r="M76" s="5"/>
    </row>
    <row r="77" spans="1:13" ht="16.5" customHeight="1" thickBot="1">
      <c r="A77" s="263" t="s">
        <v>101</v>
      </c>
      <c r="B77" s="167">
        <v>3140</v>
      </c>
      <c r="C77" s="167">
        <v>450</v>
      </c>
      <c r="D77" s="269">
        <f>D78+D80+D86</f>
        <v>0</v>
      </c>
      <c r="E77" s="269">
        <f aca="true" t="shared" si="18" ref="E77:K77">E78+E80+E86</f>
        <v>0</v>
      </c>
      <c r="F77" s="269">
        <f t="shared" si="18"/>
        <v>0</v>
      </c>
      <c r="G77" s="269">
        <f t="shared" si="18"/>
        <v>0</v>
      </c>
      <c r="H77" s="269">
        <f t="shared" si="18"/>
        <v>0</v>
      </c>
      <c r="I77" s="269">
        <f t="shared" si="18"/>
        <v>0</v>
      </c>
      <c r="J77" s="269">
        <f t="shared" si="18"/>
        <v>0</v>
      </c>
      <c r="K77" s="269">
        <f t="shared" si="18"/>
        <v>0</v>
      </c>
      <c r="L77" s="82"/>
      <c r="M77" s="5"/>
    </row>
    <row r="78" spans="1:12" ht="14.25" customHeight="1" thickTop="1">
      <c r="A78" s="264" t="s">
        <v>203</v>
      </c>
      <c r="B78" s="39">
        <v>3141</v>
      </c>
      <c r="C78" s="39">
        <v>460</v>
      </c>
      <c r="D78" s="255">
        <v>0</v>
      </c>
      <c r="E78" s="255">
        <v>0</v>
      </c>
      <c r="F78" s="255">
        <v>0</v>
      </c>
      <c r="G78" s="255">
        <v>0</v>
      </c>
      <c r="H78" s="255">
        <v>0</v>
      </c>
      <c r="I78" s="255">
        <v>0</v>
      </c>
      <c r="J78" s="255">
        <v>0</v>
      </c>
      <c r="K78" s="255">
        <v>0</v>
      </c>
      <c r="L78" s="110">
        <v>11</v>
      </c>
    </row>
    <row r="79" spans="1:12" ht="16.5" customHeight="1" hidden="1">
      <c r="A79" s="145" t="s">
        <v>103</v>
      </c>
      <c r="B79" s="39">
        <v>2142</v>
      </c>
      <c r="C79" s="39"/>
      <c r="D79" s="255"/>
      <c r="E79" s="255"/>
      <c r="F79" s="255"/>
      <c r="G79" s="255"/>
      <c r="H79" s="255"/>
      <c r="I79" s="255"/>
      <c r="J79" s="255"/>
      <c r="K79" s="255"/>
      <c r="L79" s="111">
        <v>0</v>
      </c>
    </row>
    <row r="80" spans="1:12" ht="17.25" customHeight="1">
      <c r="A80" s="145" t="s">
        <v>204</v>
      </c>
      <c r="B80" s="39">
        <v>3142</v>
      </c>
      <c r="C80" s="39">
        <v>470</v>
      </c>
      <c r="D80" s="255">
        <v>0</v>
      </c>
      <c r="E80" s="255">
        <v>0</v>
      </c>
      <c r="F80" s="255">
        <v>0</v>
      </c>
      <c r="G80" s="255">
        <v>0</v>
      </c>
      <c r="H80" s="255">
        <v>0</v>
      </c>
      <c r="I80" s="255">
        <v>0</v>
      </c>
      <c r="J80" s="255">
        <v>0</v>
      </c>
      <c r="K80" s="255">
        <v>0</v>
      </c>
      <c r="L80" s="111">
        <v>0</v>
      </c>
    </row>
    <row r="81" spans="1:13" ht="18.75" customHeight="1" hidden="1" thickTop="1">
      <c r="A81" s="145"/>
      <c r="B81" s="145"/>
      <c r="C81" s="145"/>
      <c r="D81" s="265"/>
      <c r="E81" s="265"/>
      <c r="F81" s="265"/>
      <c r="G81" s="265"/>
      <c r="H81" s="265"/>
      <c r="I81" s="265"/>
      <c r="J81" s="265"/>
      <c r="K81" s="265"/>
      <c r="L81" s="111">
        <v>0</v>
      </c>
      <c r="M81" s="9"/>
    </row>
    <row r="82" spans="1:13" ht="15" hidden="1">
      <c r="A82" s="145"/>
      <c r="B82" s="145"/>
      <c r="C82" s="145"/>
      <c r="D82" s="200">
        <v>0</v>
      </c>
      <c r="E82" s="200"/>
      <c r="F82" s="200">
        <v>0</v>
      </c>
      <c r="G82" s="200">
        <v>0</v>
      </c>
      <c r="H82" s="200">
        <v>0</v>
      </c>
      <c r="I82" s="200">
        <v>0</v>
      </c>
      <c r="J82" s="200">
        <v>0</v>
      </c>
      <c r="K82" s="200">
        <v>0</v>
      </c>
      <c r="L82" s="111">
        <v>0</v>
      </c>
      <c r="M82" s="5"/>
    </row>
    <row r="83" spans="1:13" ht="15.75" hidden="1">
      <c r="A83" s="145"/>
      <c r="B83" s="145"/>
      <c r="C83" s="145"/>
      <c r="D83" s="201">
        <v>0</v>
      </c>
      <c r="E83" s="201"/>
      <c r="F83" s="201">
        <v>0</v>
      </c>
      <c r="G83" s="201">
        <v>0</v>
      </c>
      <c r="H83" s="201">
        <v>0</v>
      </c>
      <c r="I83" s="201">
        <v>0</v>
      </c>
      <c r="J83" s="201">
        <v>0</v>
      </c>
      <c r="K83" s="201">
        <v>0</v>
      </c>
      <c r="L83" s="109">
        <v>0</v>
      </c>
      <c r="M83" s="5"/>
    </row>
    <row r="84" spans="1:13" ht="15.75" hidden="1">
      <c r="A84" s="145"/>
      <c r="B84" s="145"/>
      <c r="C84" s="145"/>
      <c r="D84" s="201">
        <v>0</v>
      </c>
      <c r="E84" s="201"/>
      <c r="F84" s="201">
        <v>0</v>
      </c>
      <c r="G84" s="201">
        <v>0</v>
      </c>
      <c r="H84" s="201">
        <v>0</v>
      </c>
      <c r="I84" s="201">
        <v>0</v>
      </c>
      <c r="J84" s="201">
        <v>0</v>
      </c>
      <c r="K84" s="201">
        <v>0</v>
      </c>
      <c r="L84" s="109">
        <v>0</v>
      </c>
      <c r="M84" s="5"/>
    </row>
    <row r="85" spans="1:13" ht="15.75" hidden="1">
      <c r="A85" s="39">
        <v>1</v>
      </c>
      <c r="B85" s="39">
        <v>2</v>
      </c>
      <c r="C85" s="39"/>
      <c r="D85" s="201">
        <v>0</v>
      </c>
      <c r="E85" s="201"/>
      <c r="F85" s="201">
        <v>0</v>
      </c>
      <c r="G85" s="201">
        <v>0</v>
      </c>
      <c r="H85" s="201">
        <v>0</v>
      </c>
      <c r="I85" s="201">
        <v>0</v>
      </c>
      <c r="J85" s="201">
        <v>0</v>
      </c>
      <c r="K85" s="201">
        <v>0</v>
      </c>
      <c r="L85" s="121">
        <f>SUM(L86,L104)</f>
        <v>0</v>
      </c>
      <c r="M85" s="5"/>
    </row>
    <row r="86" spans="1:13" ht="15">
      <c r="A86" s="264" t="s">
        <v>105</v>
      </c>
      <c r="B86" s="39">
        <v>3143</v>
      </c>
      <c r="C86" s="39">
        <v>480</v>
      </c>
      <c r="D86" s="200">
        <v>0</v>
      </c>
      <c r="E86" s="200"/>
      <c r="F86" s="200">
        <v>0</v>
      </c>
      <c r="G86" s="200">
        <v>0</v>
      </c>
      <c r="H86" s="200">
        <v>0</v>
      </c>
      <c r="I86" s="200">
        <v>0</v>
      </c>
      <c r="J86" s="200">
        <v>0</v>
      </c>
      <c r="K86" s="200">
        <v>0</v>
      </c>
      <c r="L86" s="121">
        <f>SUM(L87,L94)</f>
        <v>0</v>
      </c>
      <c r="M86" s="5"/>
    </row>
    <row r="87" spans="1:13" ht="15">
      <c r="A87" s="180" t="s">
        <v>78</v>
      </c>
      <c r="B87" s="167">
        <v>3150</v>
      </c>
      <c r="C87" s="167">
        <v>490</v>
      </c>
      <c r="D87" s="196">
        <v>0</v>
      </c>
      <c r="E87" s="196"/>
      <c r="F87" s="196">
        <v>0</v>
      </c>
      <c r="G87" s="196">
        <v>0</v>
      </c>
      <c r="H87" s="196">
        <v>0</v>
      </c>
      <c r="I87" s="196">
        <v>0</v>
      </c>
      <c r="J87" s="196">
        <v>0</v>
      </c>
      <c r="K87" s="196">
        <v>0</v>
      </c>
      <c r="L87" s="122">
        <f>SUM(L88:L93)</f>
        <v>0</v>
      </c>
      <c r="M87" s="18"/>
    </row>
    <row r="88" spans="1:13" ht="15.75">
      <c r="A88" s="180" t="s">
        <v>106</v>
      </c>
      <c r="B88" s="167">
        <v>3160</v>
      </c>
      <c r="C88" s="167">
        <v>500</v>
      </c>
      <c r="D88" s="211">
        <f aca="true" t="shared" si="19" ref="D88:L88">SUM(D91,D107)</f>
        <v>0</v>
      </c>
      <c r="E88" s="211">
        <f t="shared" si="19"/>
        <v>0</v>
      </c>
      <c r="F88" s="211">
        <f>SUM(F91,F107)</f>
        <v>0</v>
      </c>
      <c r="G88" s="211">
        <f t="shared" si="19"/>
        <v>0</v>
      </c>
      <c r="H88" s="211">
        <f t="shared" si="19"/>
        <v>0</v>
      </c>
      <c r="I88" s="211">
        <f t="shared" si="19"/>
        <v>0</v>
      </c>
      <c r="J88" s="211">
        <f t="shared" si="19"/>
        <v>0</v>
      </c>
      <c r="K88" s="211">
        <f t="shared" si="19"/>
        <v>0</v>
      </c>
      <c r="L88" s="118">
        <f t="shared" si="19"/>
        <v>0</v>
      </c>
      <c r="M88" s="18"/>
    </row>
    <row r="89" spans="1:13" ht="15.75">
      <c r="A89" s="181" t="s">
        <v>58</v>
      </c>
      <c r="B89" s="165">
        <v>3200</v>
      </c>
      <c r="C89" s="165">
        <v>510</v>
      </c>
      <c r="D89" s="205">
        <f>D90+D91+D92+D93</f>
        <v>0</v>
      </c>
      <c r="E89" s="205">
        <f aca="true" t="shared" si="20" ref="E89:K89">E90+E91+E92+E93</f>
        <v>0</v>
      </c>
      <c r="F89" s="205">
        <f t="shared" si="20"/>
        <v>0</v>
      </c>
      <c r="G89" s="205">
        <f t="shared" si="20"/>
        <v>0</v>
      </c>
      <c r="H89" s="205">
        <f t="shared" si="20"/>
        <v>0</v>
      </c>
      <c r="I89" s="205">
        <f t="shared" si="20"/>
        <v>0</v>
      </c>
      <c r="J89" s="205">
        <f t="shared" si="20"/>
        <v>0</v>
      </c>
      <c r="K89" s="205">
        <f t="shared" si="20"/>
        <v>0</v>
      </c>
      <c r="L89" s="118"/>
      <c r="M89" s="18"/>
    </row>
    <row r="90" spans="1:13" ht="29.25" customHeight="1">
      <c r="A90" s="180" t="s">
        <v>107</v>
      </c>
      <c r="B90" s="167">
        <v>3210</v>
      </c>
      <c r="C90" s="167">
        <v>520</v>
      </c>
      <c r="D90" s="211">
        <f aca="true" t="shared" si="21" ref="D90:K90">SUM(D94,D109)</f>
        <v>0</v>
      </c>
      <c r="E90" s="211">
        <f t="shared" si="21"/>
        <v>0</v>
      </c>
      <c r="F90" s="211">
        <f t="shared" si="21"/>
        <v>0</v>
      </c>
      <c r="G90" s="211">
        <f t="shared" si="21"/>
        <v>0</v>
      </c>
      <c r="H90" s="211">
        <f t="shared" si="21"/>
        <v>0</v>
      </c>
      <c r="I90" s="211">
        <f t="shared" si="21"/>
        <v>0</v>
      </c>
      <c r="J90" s="211">
        <f t="shared" si="21"/>
        <v>0</v>
      </c>
      <c r="K90" s="211">
        <f t="shared" si="21"/>
        <v>0</v>
      </c>
      <c r="L90" s="118"/>
      <c r="M90" s="18"/>
    </row>
    <row r="91" spans="1:13" ht="28.5">
      <c r="A91" s="182" t="s">
        <v>75</v>
      </c>
      <c r="B91" s="167">
        <v>3220</v>
      </c>
      <c r="C91" s="167">
        <v>530</v>
      </c>
      <c r="D91" s="272">
        <f aca="true" t="shared" si="22" ref="D91:K91">SUM(D93,D103)</f>
        <v>0</v>
      </c>
      <c r="E91" s="272">
        <f t="shared" si="22"/>
        <v>0</v>
      </c>
      <c r="F91" s="272">
        <v>0</v>
      </c>
      <c r="G91" s="272">
        <f t="shared" si="22"/>
        <v>0</v>
      </c>
      <c r="H91" s="272">
        <f t="shared" si="22"/>
        <v>0</v>
      </c>
      <c r="I91" s="272">
        <f t="shared" si="22"/>
        <v>0</v>
      </c>
      <c r="J91" s="272">
        <f t="shared" si="22"/>
        <v>0</v>
      </c>
      <c r="K91" s="272">
        <f t="shared" si="22"/>
        <v>0</v>
      </c>
      <c r="L91" s="111">
        <v>0</v>
      </c>
      <c r="M91" s="19"/>
    </row>
    <row r="92" spans="1:13" ht="28.5">
      <c r="A92" s="182" t="s">
        <v>205</v>
      </c>
      <c r="B92" s="167">
        <v>3230</v>
      </c>
      <c r="C92" s="167">
        <v>540</v>
      </c>
      <c r="D92" s="272">
        <v>0</v>
      </c>
      <c r="E92" s="272">
        <v>0</v>
      </c>
      <c r="F92" s="272">
        <v>0</v>
      </c>
      <c r="G92" s="272">
        <v>0</v>
      </c>
      <c r="H92" s="272">
        <v>0</v>
      </c>
      <c r="I92" s="272">
        <v>0</v>
      </c>
      <c r="J92" s="272">
        <v>0</v>
      </c>
      <c r="K92" s="272">
        <v>0</v>
      </c>
      <c r="L92" s="111"/>
      <c r="M92" s="19"/>
    </row>
    <row r="93" spans="1:13" ht="15.75" customHeight="1">
      <c r="A93" s="182" t="s">
        <v>108</v>
      </c>
      <c r="B93" s="167">
        <v>3240</v>
      </c>
      <c r="C93" s="167">
        <v>550</v>
      </c>
      <c r="D93" s="211">
        <f aca="true" t="shared" si="23" ref="D93:K93">SUM(D94:D96)</f>
        <v>0</v>
      </c>
      <c r="E93" s="211">
        <f t="shared" si="23"/>
        <v>0</v>
      </c>
      <c r="F93" s="211">
        <f t="shared" si="23"/>
        <v>0</v>
      </c>
      <c r="G93" s="211">
        <f t="shared" si="23"/>
        <v>0</v>
      </c>
      <c r="H93" s="211">
        <f t="shared" si="23"/>
        <v>0</v>
      </c>
      <c r="I93" s="211">
        <f t="shared" si="23"/>
        <v>0</v>
      </c>
      <c r="J93" s="211">
        <f t="shared" si="23"/>
        <v>0</v>
      </c>
      <c r="K93" s="211">
        <f t="shared" si="23"/>
        <v>0</v>
      </c>
      <c r="L93" s="111">
        <v>0</v>
      </c>
      <c r="M93" s="13"/>
    </row>
    <row r="94" spans="1:13" ht="15.75">
      <c r="A94" s="184" t="s">
        <v>59</v>
      </c>
      <c r="B94" s="46">
        <v>4100</v>
      </c>
      <c r="C94" s="46">
        <v>560</v>
      </c>
      <c r="D94" s="201">
        <f>D95</f>
        <v>0</v>
      </c>
      <c r="E94" s="201">
        <f aca="true" t="shared" si="24" ref="E94:K94">E95</f>
        <v>0</v>
      </c>
      <c r="F94" s="201">
        <f t="shared" si="24"/>
        <v>0</v>
      </c>
      <c r="G94" s="201">
        <f t="shared" si="24"/>
        <v>0</v>
      </c>
      <c r="H94" s="201">
        <f t="shared" si="24"/>
        <v>0</v>
      </c>
      <c r="I94" s="201">
        <f t="shared" si="24"/>
        <v>0</v>
      </c>
      <c r="J94" s="201">
        <f t="shared" si="24"/>
        <v>0</v>
      </c>
      <c r="K94" s="201">
        <f t="shared" si="24"/>
        <v>0</v>
      </c>
      <c r="L94" s="111">
        <v>0</v>
      </c>
      <c r="M94" s="5"/>
    </row>
    <row r="95" spans="1:13" ht="15">
      <c r="A95" s="94" t="s">
        <v>60</v>
      </c>
      <c r="B95" s="41">
        <v>4110</v>
      </c>
      <c r="C95" s="41">
        <v>570</v>
      </c>
      <c r="D95" s="196">
        <f>D96+D97+D98</f>
        <v>0</v>
      </c>
      <c r="E95" s="196">
        <f aca="true" t="shared" si="25" ref="E95:K95">E96+E97+E98</f>
        <v>0</v>
      </c>
      <c r="F95" s="196">
        <f t="shared" si="25"/>
        <v>0</v>
      </c>
      <c r="G95" s="196">
        <f t="shared" si="25"/>
        <v>0</v>
      </c>
      <c r="H95" s="196">
        <f t="shared" si="25"/>
        <v>0</v>
      </c>
      <c r="I95" s="196">
        <f t="shared" si="25"/>
        <v>0</v>
      </c>
      <c r="J95" s="196">
        <f t="shared" si="25"/>
        <v>0</v>
      </c>
      <c r="K95" s="196">
        <f t="shared" si="25"/>
        <v>0</v>
      </c>
      <c r="L95" s="111">
        <v>0</v>
      </c>
      <c r="M95" s="5"/>
    </row>
    <row r="96" spans="1:13" ht="28.5">
      <c r="A96" s="95" t="s">
        <v>61</v>
      </c>
      <c r="B96" s="39">
        <v>4111</v>
      </c>
      <c r="C96" s="39">
        <v>580</v>
      </c>
      <c r="D96" s="194">
        <v>0</v>
      </c>
      <c r="E96" s="194"/>
      <c r="F96" s="194">
        <v>0</v>
      </c>
      <c r="G96" s="194">
        <v>0</v>
      </c>
      <c r="H96" s="194">
        <v>0</v>
      </c>
      <c r="I96" s="194">
        <v>0</v>
      </c>
      <c r="J96" s="194">
        <v>0</v>
      </c>
      <c r="K96" s="194">
        <v>0</v>
      </c>
      <c r="L96" s="111">
        <v>0</v>
      </c>
      <c r="M96" s="5"/>
    </row>
    <row r="97" spans="1:13" ht="15.75" customHeight="1">
      <c r="A97" s="95" t="s">
        <v>62</v>
      </c>
      <c r="B97" s="39">
        <v>4112</v>
      </c>
      <c r="C97" s="39">
        <v>590</v>
      </c>
      <c r="D97" s="196">
        <v>0</v>
      </c>
      <c r="E97" s="196">
        <v>0</v>
      </c>
      <c r="F97" s="196">
        <v>0</v>
      </c>
      <c r="G97" s="196">
        <v>0</v>
      </c>
      <c r="H97" s="196">
        <v>0</v>
      </c>
      <c r="I97" s="196">
        <v>0</v>
      </c>
      <c r="J97" s="196">
        <v>0</v>
      </c>
      <c r="K97" s="196">
        <v>0</v>
      </c>
      <c r="L97" s="153"/>
      <c r="M97" s="5"/>
    </row>
    <row r="98" spans="1:13" ht="15.75" customHeight="1">
      <c r="A98" s="95" t="s">
        <v>63</v>
      </c>
      <c r="B98" s="39">
        <v>4113</v>
      </c>
      <c r="C98" s="39">
        <v>600</v>
      </c>
      <c r="D98" s="194">
        <v>0</v>
      </c>
      <c r="E98" s="194">
        <v>0</v>
      </c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53"/>
      <c r="M98" s="5"/>
    </row>
    <row r="99" spans="1:13" ht="18" customHeight="1" hidden="1">
      <c r="A99" s="180" t="s">
        <v>156</v>
      </c>
      <c r="B99" s="167">
        <v>4120</v>
      </c>
      <c r="C99" s="167"/>
      <c r="D99" s="194">
        <v>0</v>
      </c>
      <c r="E99" s="194">
        <v>0</v>
      </c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53"/>
      <c r="M99" s="5"/>
    </row>
    <row r="100" spans="1:13" ht="26.25" customHeight="1" hidden="1">
      <c r="A100" s="185" t="s">
        <v>64</v>
      </c>
      <c r="B100" s="174">
        <v>4121</v>
      </c>
      <c r="C100" s="174"/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</row>
    <row r="101" spans="1:13" ht="29.25" hidden="1">
      <c r="A101" s="185" t="s">
        <v>157</v>
      </c>
      <c r="B101" s="174">
        <v>4122</v>
      </c>
      <c r="C101" s="174"/>
      <c r="D101" s="235">
        <v>0</v>
      </c>
      <c r="E101" s="235">
        <v>0</v>
      </c>
      <c r="F101" s="235">
        <v>0</v>
      </c>
      <c r="G101" s="235">
        <v>0</v>
      </c>
      <c r="H101" s="235">
        <v>0</v>
      </c>
      <c r="I101" s="235">
        <v>0</v>
      </c>
      <c r="J101" s="235">
        <v>0</v>
      </c>
      <c r="K101" s="235">
        <v>0</v>
      </c>
      <c r="L101" s="153"/>
      <c r="M101" s="5"/>
    </row>
    <row r="102" spans="1:13" ht="15" hidden="1">
      <c r="A102" s="185" t="s">
        <v>66</v>
      </c>
      <c r="B102" s="174">
        <v>4123</v>
      </c>
      <c r="C102" s="174"/>
      <c r="D102" s="203">
        <f>SUM(D103:D105)</f>
        <v>0</v>
      </c>
      <c r="E102" s="203">
        <f>SUM(E103:E105)</f>
        <v>0</v>
      </c>
      <c r="F102" s="203">
        <v>0</v>
      </c>
      <c r="G102" s="203">
        <f>SUM(G103:G105)</f>
        <v>0</v>
      </c>
      <c r="H102" s="203">
        <f>SUM(H103:H105)</f>
        <v>0</v>
      </c>
      <c r="I102" s="203">
        <f>SUM(I103:I105)</f>
        <v>0</v>
      </c>
      <c r="J102" s="203">
        <f>SUM(J103:J105)</f>
        <v>0</v>
      </c>
      <c r="K102" s="203">
        <f>SUM(K103:K105)</f>
        <v>0</v>
      </c>
      <c r="L102" s="153"/>
      <c r="M102" s="5"/>
    </row>
    <row r="103" spans="1:13" ht="18" customHeight="1" thickBot="1">
      <c r="A103" s="184" t="s">
        <v>67</v>
      </c>
      <c r="B103" s="165">
        <v>4200</v>
      </c>
      <c r="C103" s="165">
        <v>610</v>
      </c>
      <c r="D103" s="191">
        <f>D104</f>
        <v>0</v>
      </c>
      <c r="E103" s="191">
        <f aca="true" t="shared" si="26" ref="E103:K103">E104</f>
        <v>0</v>
      </c>
      <c r="F103" s="191">
        <f t="shared" si="26"/>
        <v>0</v>
      </c>
      <c r="G103" s="191">
        <f t="shared" si="26"/>
        <v>0</v>
      </c>
      <c r="H103" s="191">
        <f t="shared" si="26"/>
        <v>0</v>
      </c>
      <c r="I103" s="191">
        <f t="shared" si="26"/>
        <v>0</v>
      </c>
      <c r="J103" s="191">
        <f t="shared" si="26"/>
        <v>0</v>
      </c>
      <c r="K103" s="191">
        <f t="shared" si="26"/>
        <v>0</v>
      </c>
      <c r="L103" s="124">
        <v>0</v>
      </c>
      <c r="M103" s="13"/>
    </row>
    <row r="104" spans="1:13" ht="15.75" thickBot="1">
      <c r="A104" s="146" t="s">
        <v>68</v>
      </c>
      <c r="B104" s="41">
        <v>4210</v>
      </c>
      <c r="C104" s="41">
        <v>620</v>
      </c>
      <c r="D104" s="192">
        <v>0</v>
      </c>
      <c r="E104" s="278"/>
      <c r="F104" s="196">
        <v>0</v>
      </c>
      <c r="G104" s="192">
        <v>0</v>
      </c>
      <c r="H104" s="192">
        <v>0</v>
      </c>
      <c r="I104" s="192">
        <v>0</v>
      </c>
      <c r="J104" s="192">
        <v>0</v>
      </c>
      <c r="K104" s="192">
        <v>0</v>
      </c>
      <c r="L104" s="5"/>
      <c r="M104" s="5"/>
    </row>
    <row r="105" spans="1:13" ht="14.25" hidden="1">
      <c r="A105" s="186" t="s">
        <v>69</v>
      </c>
      <c r="B105" s="41">
        <v>4220</v>
      </c>
      <c r="C105" s="41"/>
      <c r="D105" s="213"/>
      <c r="E105" s="257"/>
      <c r="F105" s="213"/>
      <c r="G105" s="213"/>
      <c r="H105" s="213"/>
      <c r="I105" s="213"/>
      <c r="J105" s="213"/>
      <c r="K105" s="213"/>
      <c r="L105" s="5"/>
      <c r="M105" s="5"/>
    </row>
    <row r="106" spans="1:13" ht="14.25" hidden="1">
      <c r="A106" s="241"/>
      <c r="B106" s="174"/>
      <c r="C106" s="174"/>
      <c r="D106" s="213"/>
      <c r="E106" s="258"/>
      <c r="F106" s="213"/>
      <c r="G106" s="213"/>
      <c r="H106" s="213"/>
      <c r="I106" s="213"/>
      <c r="J106" s="213"/>
      <c r="K106" s="213"/>
      <c r="L106" s="5"/>
      <c r="M106" s="5"/>
    </row>
    <row r="107" spans="1:13" ht="12.75" hidden="1">
      <c r="A107" s="91"/>
      <c r="B107" s="142"/>
      <c r="C107" s="142"/>
      <c r="D107" s="214">
        <f aca="true" t="shared" si="27" ref="D107:K107">SUM(D108:D109)</f>
        <v>0</v>
      </c>
      <c r="E107" s="259">
        <f t="shared" si="27"/>
        <v>0</v>
      </c>
      <c r="F107" s="214">
        <f t="shared" si="27"/>
        <v>0</v>
      </c>
      <c r="G107" s="214">
        <f t="shared" si="27"/>
        <v>0</v>
      </c>
      <c r="H107" s="214">
        <f t="shared" si="27"/>
        <v>0</v>
      </c>
      <c r="I107" s="214">
        <f t="shared" si="27"/>
        <v>0</v>
      </c>
      <c r="J107" s="214">
        <f t="shared" si="27"/>
        <v>0</v>
      </c>
      <c r="K107" s="214">
        <f t="shared" si="27"/>
        <v>0</v>
      </c>
      <c r="L107" s="18"/>
      <c r="M107" s="18"/>
    </row>
    <row r="108" spans="1:13" ht="12.75" hidden="1">
      <c r="A108" s="32"/>
      <c r="B108" s="141"/>
      <c r="C108" s="141"/>
      <c r="D108" s="215"/>
      <c r="E108" s="260"/>
      <c r="F108" s="215"/>
      <c r="G108" s="215"/>
      <c r="H108" s="215"/>
      <c r="I108" s="215"/>
      <c r="J108" s="215"/>
      <c r="K108" s="215"/>
      <c r="L108" s="13"/>
      <c r="M108" s="13"/>
    </row>
    <row r="109" spans="1:13" ht="12.75" hidden="1">
      <c r="A109" s="30"/>
      <c r="B109" s="141"/>
      <c r="C109" s="141"/>
      <c r="D109" s="215"/>
      <c r="E109" s="260"/>
      <c r="F109" s="215"/>
      <c r="G109" s="215"/>
      <c r="H109" s="215"/>
      <c r="I109" s="215"/>
      <c r="J109" s="215"/>
      <c r="K109" s="215"/>
      <c r="L109" s="13"/>
      <c r="M109" s="13"/>
    </row>
    <row r="110" spans="1:13" ht="12.75" hidden="1">
      <c r="A110" s="34"/>
      <c r="B110" s="25"/>
      <c r="C110" s="25"/>
      <c r="D110" s="216"/>
      <c r="E110" s="261"/>
      <c r="F110" s="216"/>
      <c r="G110" s="216"/>
      <c r="H110" s="216"/>
      <c r="I110" s="216"/>
      <c r="J110" s="216"/>
      <c r="K110" s="216"/>
      <c r="L110" s="28"/>
      <c r="M110" s="28"/>
    </row>
    <row r="111" spans="1:13" ht="15" hidden="1" thickBot="1">
      <c r="A111" s="147"/>
      <c r="B111" s="41"/>
      <c r="C111" s="41"/>
      <c r="D111" s="251">
        <v>0</v>
      </c>
      <c r="E111" s="262"/>
      <c r="F111" s="251">
        <v>0</v>
      </c>
      <c r="G111" s="251">
        <v>0</v>
      </c>
      <c r="H111" s="251">
        <v>0</v>
      </c>
      <c r="I111" s="251">
        <v>0</v>
      </c>
      <c r="J111" s="251">
        <v>0</v>
      </c>
      <c r="K111" s="251">
        <v>0</v>
      </c>
      <c r="L111" s="28"/>
      <c r="M111" s="28"/>
    </row>
    <row r="112" spans="1:11" ht="14.25" hidden="1">
      <c r="A112" s="147"/>
      <c r="B112" s="41"/>
      <c r="C112" s="41"/>
      <c r="D112" s="252"/>
      <c r="E112" s="220"/>
      <c r="F112" s="252"/>
      <c r="G112" s="252"/>
      <c r="H112" s="252"/>
      <c r="I112" s="252"/>
      <c r="J112" s="252"/>
      <c r="K112" s="252"/>
    </row>
    <row r="113" spans="1:11" ht="15.75" customHeight="1">
      <c r="A113" s="242" t="s">
        <v>79</v>
      </c>
      <c r="B113" s="243">
        <v>5000</v>
      </c>
      <c r="C113" s="243">
        <v>630</v>
      </c>
      <c r="D113" s="231" t="s">
        <v>154</v>
      </c>
      <c r="E113" s="279">
        <v>570768</v>
      </c>
      <c r="F113" s="231">
        <v>27850</v>
      </c>
      <c r="G113" s="231" t="s">
        <v>154</v>
      </c>
      <c r="H113" s="231" t="s">
        <v>154</v>
      </c>
      <c r="I113" s="231" t="s">
        <v>154</v>
      </c>
      <c r="J113" s="231" t="s">
        <v>154</v>
      </c>
      <c r="K113" s="231" t="s">
        <v>154</v>
      </c>
    </row>
    <row r="114" spans="1:11" ht="17.25" customHeight="1">
      <c r="A114" s="145" t="s">
        <v>150</v>
      </c>
      <c r="B114" s="39">
        <v>9000</v>
      </c>
      <c r="C114" s="246">
        <v>640</v>
      </c>
      <c r="D114" s="231">
        <v>0</v>
      </c>
      <c r="E114" s="231">
        <v>0</v>
      </c>
      <c r="F114" s="231">
        <v>0</v>
      </c>
      <c r="G114" s="231">
        <v>0</v>
      </c>
      <c r="H114" s="231">
        <v>0</v>
      </c>
      <c r="I114" s="231">
        <v>0</v>
      </c>
      <c r="J114" s="231">
        <v>0</v>
      </c>
      <c r="K114" s="231">
        <v>0</v>
      </c>
    </row>
    <row r="115" spans="1:11" ht="14.25">
      <c r="A115" s="43"/>
      <c r="B115" s="126"/>
      <c r="C115" s="248"/>
      <c r="D115" s="37"/>
      <c r="E115" s="37"/>
      <c r="F115" s="37"/>
      <c r="G115" s="37"/>
      <c r="H115" s="37"/>
      <c r="I115" s="37"/>
      <c r="J115" s="37"/>
      <c r="K115" s="37"/>
    </row>
    <row r="116" ht="12.75">
      <c r="A116" s="190" t="s">
        <v>168</v>
      </c>
    </row>
    <row r="117" ht="12.75">
      <c r="A117" s="190"/>
    </row>
    <row r="118" ht="12.75">
      <c r="A118" s="190"/>
    </row>
    <row r="119" spans="1:9" ht="15.75">
      <c r="A119" s="47" t="s">
        <v>183</v>
      </c>
      <c r="B119" s="108"/>
      <c r="C119" s="108"/>
      <c r="D119" s="49"/>
      <c r="E119" s="49"/>
      <c r="F119" s="49"/>
      <c r="G119" s="108"/>
      <c r="H119" s="108" t="s">
        <v>151</v>
      </c>
      <c r="I119" s="108"/>
    </row>
    <row r="120" spans="1:13" ht="15">
      <c r="A120" s="49"/>
      <c r="B120" s="321" t="s">
        <v>71</v>
      </c>
      <c r="C120" s="321"/>
      <c r="D120" s="49"/>
      <c r="E120" s="49"/>
      <c r="F120" s="49"/>
      <c r="G120" s="321" t="s">
        <v>173</v>
      </c>
      <c r="H120" s="321"/>
      <c r="I120" s="321"/>
      <c r="J120" s="322"/>
      <c r="K120" s="322"/>
      <c r="L120" s="322"/>
      <c r="M120" s="322"/>
    </row>
    <row r="121" spans="1:9" ht="15">
      <c r="A121" s="49"/>
      <c r="B121" s="49"/>
      <c r="C121" s="49"/>
      <c r="D121" s="49"/>
      <c r="E121" s="49"/>
      <c r="F121" s="49"/>
      <c r="G121" s="49"/>
      <c r="H121" s="49"/>
      <c r="I121" s="49"/>
    </row>
    <row r="122" spans="1:9" ht="15.75">
      <c r="A122" s="47" t="s">
        <v>177</v>
      </c>
      <c r="B122" s="108"/>
      <c r="C122" s="108"/>
      <c r="D122" s="49"/>
      <c r="E122" s="49"/>
      <c r="F122" s="49"/>
      <c r="G122" s="108"/>
      <c r="H122" s="108" t="s">
        <v>178</v>
      </c>
      <c r="I122" s="108"/>
    </row>
    <row r="123" spans="1:13" ht="15">
      <c r="A123" s="49"/>
      <c r="B123" s="321" t="s">
        <v>71</v>
      </c>
      <c r="C123" s="321"/>
      <c r="D123" s="49"/>
      <c r="E123" s="49"/>
      <c r="F123" s="49"/>
      <c r="G123" s="321" t="s">
        <v>174</v>
      </c>
      <c r="H123" s="321"/>
      <c r="I123" s="321"/>
      <c r="J123" s="322"/>
      <c r="K123" s="322"/>
      <c r="L123" s="322"/>
      <c r="M123" s="322"/>
    </row>
    <row r="125" ht="12.75">
      <c r="A125" t="s">
        <v>279</v>
      </c>
    </row>
    <row r="128" ht="12.75">
      <c r="A128" s="299" t="s">
        <v>259</v>
      </c>
    </row>
  </sheetData>
  <sheetProtection/>
  <mergeCells count="33">
    <mergeCell ref="J120:M120"/>
    <mergeCell ref="B123:C123"/>
    <mergeCell ref="G123:I123"/>
    <mergeCell ref="J123:M123"/>
    <mergeCell ref="B120:C120"/>
    <mergeCell ref="G120:I120"/>
    <mergeCell ref="L1:M1"/>
    <mergeCell ref="I2:L4"/>
    <mergeCell ref="A16:I16"/>
    <mergeCell ref="A5:K5"/>
    <mergeCell ref="I1:K1"/>
    <mergeCell ref="B7:H7"/>
    <mergeCell ref="A12:I12"/>
    <mergeCell ref="A13:I13"/>
    <mergeCell ref="A10:I10"/>
    <mergeCell ref="A6:K6"/>
    <mergeCell ref="A21:A22"/>
    <mergeCell ref="G21:G22"/>
    <mergeCell ref="E21:E22"/>
    <mergeCell ref="A14:I14"/>
    <mergeCell ref="A17:D17"/>
    <mergeCell ref="F17:I17"/>
    <mergeCell ref="A15:I15"/>
    <mergeCell ref="A11:I11"/>
    <mergeCell ref="L21:L22"/>
    <mergeCell ref="C21:C22"/>
    <mergeCell ref="J21:J22"/>
    <mergeCell ref="K21:K22"/>
    <mergeCell ref="D21:D22"/>
    <mergeCell ref="H21:H22"/>
    <mergeCell ref="I21:I22"/>
    <mergeCell ref="B21:B22"/>
    <mergeCell ref="F21:F22"/>
  </mergeCells>
  <printOptions horizontalCentered="1"/>
  <pageMargins left="0.6692913385826772" right="0.1968503937007874" top="0.9055118110236221" bottom="0.1968503937007874" header="0.6299212598425197" footer="0.15748031496062992"/>
  <pageSetup horizontalDpi="300" verticalDpi="300" orientation="landscape" paperSize="9" scale="64" r:id="rId1"/>
  <rowBreaks count="2" manualBreakCount="2">
    <brk id="52" max="11" man="1"/>
    <brk id="93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O128"/>
  <sheetViews>
    <sheetView tabSelected="1" view="pageBreakPreview" zoomScaleSheetLayoutView="100" zoomScalePageLayoutView="0" workbookViewId="0" topLeftCell="A4">
      <selection activeCell="J24" sqref="J24"/>
    </sheetView>
  </sheetViews>
  <sheetFormatPr defaultColWidth="9.00390625" defaultRowHeight="12.75"/>
  <cols>
    <col min="1" max="1" width="55.25390625" style="0" customWidth="1"/>
    <col min="2" max="2" width="15.125" style="0" customWidth="1"/>
    <col min="3" max="3" width="7.625" style="0" customWidth="1"/>
    <col min="4" max="4" width="20.625" style="0" customWidth="1"/>
    <col min="5" max="5" width="13.375" style="0" hidden="1" customWidth="1"/>
    <col min="6" max="6" width="20.625" style="0" customWidth="1"/>
    <col min="7" max="7" width="11.75390625" style="0" customWidth="1"/>
    <col min="8" max="8" width="20.625" style="0" customWidth="1"/>
    <col min="9" max="9" width="20.75390625" style="0" customWidth="1"/>
    <col min="10" max="10" width="20.875" style="0" customWidth="1"/>
    <col min="11" max="11" width="20.375" style="0" customWidth="1"/>
    <col min="12" max="12" width="0.2421875" style="0" customWidth="1"/>
    <col min="13" max="13" width="12.875" style="0" customWidth="1"/>
    <col min="14" max="14" width="9.625" style="0" customWidth="1"/>
  </cols>
  <sheetData>
    <row r="1" spans="9:13" ht="12" customHeight="1">
      <c r="I1" s="312" t="s">
        <v>170</v>
      </c>
      <c r="J1" s="312"/>
      <c r="K1" s="312"/>
      <c r="L1" s="309"/>
      <c r="M1" s="309"/>
    </row>
    <row r="2" spans="8:15" ht="12.75" customHeight="1">
      <c r="H2" s="8"/>
      <c r="I2" s="310" t="s">
        <v>261</v>
      </c>
      <c r="J2" s="310"/>
      <c r="K2" s="310"/>
      <c r="L2" s="310"/>
      <c r="M2" s="8"/>
      <c r="N2" s="3"/>
      <c r="O2" s="3"/>
    </row>
    <row r="3" spans="7:15" ht="15.75" customHeight="1">
      <c r="G3" s="8"/>
      <c r="H3" s="8"/>
      <c r="I3" s="310"/>
      <c r="J3" s="310"/>
      <c r="K3" s="310"/>
      <c r="L3" s="310"/>
      <c r="M3" s="8"/>
      <c r="N3" s="3"/>
      <c r="O3" s="3"/>
    </row>
    <row r="4" spans="7:13" ht="12.75">
      <c r="G4" s="8"/>
      <c r="H4" s="8"/>
      <c r="I4" s="310"/>
      <c r="J4" s="310"/>
      <c r="K4" s="310"/>
      <c r="L4" s="310"/>
      <c r="M4" s="8"/>
    </row>
    <row r="5" spans="1:13" ht="14.25" customHeight="1">
      <c r="A5" s="311" t="s">
        <v>0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M5" s="8"/>
    </row>
    <row r="6" spans="1:11" ht="15.75">
      <c r="A6" s="316" t="s">
        <v>210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</row>
    <row r="7" spans="2:11" ht="15.75">
      <c r="B7" s="315" t="s">
        <v>277</v>
      </c>
      <c r="C7" s="315"/>
      <c r="D7" s="315"/>
      <c r="E7" s="315"/>
      <c r="F7" s="315"/>
      <c r="G7" s="315"/>
      <c r="H7" s="315"/>
      <c r="K7" s="9"/>
    </row>
    <row r="8" spans="9:11" ht="12.75">
      <c r="I8" s="158"/>
      <c r="K8" s="9"/>
    </row>
    <row r="9" spans="9:11" ht="12.75">
      <c r="I9" s="158"/>
      <c r="K9" s="9" t="s">
        <v>5</v>
      </c>
    </row>
    <row r="10" spans="1:11" ht="12.75">
      <c r="A10" s="302" t="s">
        <v>176</v>
      </c>
      <c r="B10" s="302"/>
      <c r="C10" s="302"/>
      <c r="D10" s="302"/>
      <c r="E10" s="302"/>
      <c r="F10" s="302"/>
      <c r="G10" s="302"/>
      <c r="H10" s="302"/>
      <c r="I10" s="302"/>
      <c r="J10" t="s">
        <v>2</v>
      </c>
      <c r="K10" s="106" t="s">
        <v>116</v>
      </c>
    </row>
    <row r="11" spans="1:11" ht="12.75">
      <c r="A11" s="302" t="s">
        <v>119</v>
      </c>
      <c r="B11" s="302"/>
      <c r="C11" s="302"/>
      <c r="D11" s="302"/>
      <c r="E11" s="302"/>
      <c r="F11" s="302"/>
      <c r="G11" s="302"/>
      <c r="H11" s="302"/>
      <c r="I11" s="302"/>
      <c r="J11" t="s">
        <v>3</v>
      </c>
      <c r="K11" s="107">
        <v>3510136600</v>
      </c>
    </row>
    <row r="12" spans="1:11" ht="12.75" hidden="1">
      <c r="A12" s="302" t="s">
        <v>153</v>
      </c>
      <c r="B12" s="302"/>
      <c r="C12" s="302"/>
      <c r="D12" s="302"/>
      <c r="E12" s="302"/>
      <c r="F12" s="302"/>
      <c r="G12" s="302"/>
      <c r="H12" s="302"/>
      <c r="I12" s="302"/>
      <c r="J12" t="s">
        <v>4</v>
      </c>
      <c r="K12" s="107"/>
    </row>
    <row r="13" spans="1:11" ht="12.75">
      <c r="A13" s="302" t="s">
        <v>158</v>
      </c>
      <c r="B13" s="302"/>
      <c r="C13" s="302"/>
      <c r="D13" s="302"/>
      <c r="E13" s="302"/>
      <c r="F13" s="302"/>
      <c r="G13" s="302"/>
      <c r="H13" s="302"/>
      <c r="I13" s="302"/>
      <c r="J13" t="s">
        <v>161</v>
      </c>
      <c r="K13" s="107">
        <v>420</v>
      </c>
    </row>
    <row r="14" spans="1:11" ht="12.75">
      <c r="A14" s="302" t="s">
        <v>160</v>
      </c>
      <c r="B14" s="302"/>
      <c r="C14" s="302"/>
      <c r="D14" s="302"/>
      <c r="E14" s="302"/>
      <c r="F14" s="302"/>
      <c r="G14" s="302"/>
      <c r="H14" s="302"/>
      <c r="I14" s="302"/>
      <c r="K14" s="9"/>
    </row>
    <row r="15" spans="1:11" ht="12.75">
      <c r="A15" s="302" t="s">
        <v>114</v>
      </c>
      <c r="B15" s="302"/>
      <c r="C15" s="302"/>
      <c r="D15" s="302"/>
      <c r="E15" s="302"/>
      <c r="F15" s="302"/>
      <c r="G15" s="302"/>
      <c r="H15" s="302"/>
      <c r="I15" s="302"/>
      <c r="K15" s="9"/>
    </row>
    <row r="16" spans="1:9" ht="12.75">
      <c r="A16" s="302" t="s">
        <v>211</v>
      </c>
      <c r="B16" s="302"/>
      <c r="C16" s="302"/>
      <c r="D16" s="302"/>
      <c r="E16" s="302"/>
      <c r="F16" s="302"/>
      <c r="G16" s="302"/>
      <c r="H16" s="302"/>
      <c r="I16" s="302"/>
    </row>
    <row r="17" spans="1:13" ht="42" customHeight="1">
      <c r="A17" s="305" t="s">
        <v>256</v>
      </c>
      <c r="B17" s="305"/>
      <c r="C17" s="305"/>
      <c r="D17" s="305"/>
      <c r="E17" s="300"/>
      <c r="F17" s="308" t="s">
        <v>175</v>
      </c>
      <c r="G17" s="308"/>
      <c r="H17" s="308"/>
      <c r="I17" s="308"/>
      <c r="J17" s="3"/>
      <c r="K17" s="3"/>
      <c r="M17" s="5"/>
    </row>
    <row r="18" spans="1:13" ht="12.75">
      <c r="A18" s="6" t="s">
        <v>278</v>
      </c>
      <c r="M18" s="5"/>
    </row>
    <row r="19" ht="13.5" thickBot="1">
      <c r="A19" s="6" t="s">
        <v>141</v>
      </c>
    </row>
    <row r="20" ht="27.75" customHeight="1" hidden="1"/>
    <row r="21" spans="1:12" ht="12.75" customHeight="1">
      <c r="A21" s="306" t="s">
        <v>6</v>
      </c>
      <c r="B21" s="303" t="s">
        <v>163</v>
      </c>
      <c r="C21" s="303" t="s">
        <v>8</v>
      </c>
      <c r="D21" s="303" t="s">
        <v>164</v>
      </c>
      <c r="E21" s="303" t="s">
        <v>10</v>
      </c>
      <c r="F21" s="303" t="s">
        <v>169</v>
      </c>
      <c r="G21" s="303" t="s">
        <v>165</v>
      </c>
      <c r="H21" s="303" t="s">
        <v>166</v>
      </c>
      <c r="I21" s="303" t="s">
        <v>179</v>
      </c>
      <c r="J21" s="303" t="s">
        <v>180</v>
      </c>
      <c r="K21" s="313" t="s">
        <v>167</v>
      </c>
      <c r="L21" s="319" t="s">
        <v>134</v>
      </c>
    </row>
    <row r="22" spans="1:12" ht="39.75" customHeight="1" thickBot="1">
      <c r="A22" s="307"/>
      <c r="B22" s="304"/>
      <c r="C22" s="304"/>
      <c r="D22" s="304"/>
      <c r="E22" s="304"/>
      <c r="F22" s="304"/>
      <c r="G22" s="304"/>
      <c r="H22" s="304"/>
      <c r="I22" s="304"/>
      <c r="J22" s="304"/>
      <c r="K22" s="314"/>
      <c r="L22" s="320"/>
    </row>
    <row r="23" spans="1:13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</row>
    <row r="24" spans="1:13" ht="15.75">
      <c r="A24" s="171" t="s">
        <v>181</v>
      </c>
      <c r="B24" s="165" t="s">
        <v>80</v>
      </c>
      <c r="C24" s="166" t="s">
        <v>137</v>
      </c>
      <c r="D24" s="191">
        <f>D25+D65+D94+D103</f>
        <v>316683946.27</v>
      </c>
      <c r="E24" s="191">
        <f aca="true" t="shared" si="0" ref="E24:K24">E25+E65+E94+E103</f>
        <v>12130079</v>
      </c>
      <c r="F24" s="191">
        <f>F27+F30+F33+F34+F44+F52+F60+F113</f>
        <v>85607409.27000001</v>
      </c>
      <c r="G24" s="191">
        <f t="shared" si="0"/>
        <v>0</v>
      </c>
      <c r="H24" s="191">
        <f t="shared" si="0"/>
        <v>83007074.50999999</v>
      </c>
      <c r="I24" s="191">
        <f t="shared" si="0"/>
        <v>77716565.11</v>
      </c>
      <c r="J24" s="191">
        <f t="shared" si="0"/>
        <v>82862012.12999998</v>
      </c>
      <c r="K24" s="191">
        <f t="shared" si="0"/>
        <v>5290509.3999999985</v>
      </c>
      <c r="L24" s="113">
        <f>L25+L59</f>
        <v>0</v>
      </c>
      <c r="M24" s="5"/>
    </row>
    <row r="25" spans="1:13" ht="29.25">
      <c r="A25" s="247" t="s">
        <v>206</v>
      </c>
      <c r="B25" s="46">
        <v>2000</v>
      </c>
      <c r="C25" s="166" t="s">
        <v>81</v>
      </c>
      <c r="D25" s="191">
        <f>D26+D31+D53+D56+D60+D64</f>
        <v>316683946.27</v>
      </c>
      <c r="E25" s="191">
        <f aca="true" t="shared" si="1" ref="E25:K25">E26+E31+E53+E56+E60+E64</f>
        <v>11559311</v>
      </c>
      <c r="F25" s="191">
        <v>0</v>
      </c>
      <c r="G25" s="191">
        <f t="shared" si="1"/>
        <v>0</v>
      </c>
      <c r="H25" s="191">
        <f t="shared" si="1"/>
        <v>83007074.50999999</v>
      </c>
      <c r="I25" s="191">
        <f t="shared" si="1"/>
        <v>77716565.11</v>
      </c>
      <c r="J25" s="191">
        <f t="shared" si="1"/>
        <v>82862012.12999998</v>
      </c>
      <c r="K25" s="191">
        <f t="shared" si="1"/>
        <v>5290509.3999999985</v>
      </c>
      <c r="L25" s="113">
        <f>L26+L51</f>
        <v>0</v>
      </c>
      <c r="M25" s="5"/>
    </row>
    <row r="26" spans="1:13" ht="15.75">
      <c r="A26" s="169" t="s">
        <v>185</v>
      </c>
      <c r="B26" s="165">
        <v>2100</v>
      </c>
      <c r="C26" s="166" t="s">
        <v>82</v>
      </c>
      <c r="D26" s="191">
        <f>D27+D30</f>
        <v>239470327</v>
      </c>
      <c r="E26" s="191">
        <f aca="true" t="shared" si="2" ref="E26:K26">E27+E30</f>
        <v>7716574</v>
      </c>
      <c r="F26" s="191">
        <v>0</v>
      </c>
      <c r="G26" s="191">
        <f t="shared" si="2"/>
        <v>0</v>
      </c>
      <c r="H26" s="191">
        <f t="shared" si="2"/>
        <v>58138266.870000005</v>
      </c>
      <c r="I26" s="191">
        <f t="shared" si="2"/>
        <v>52894226.890000015</v>
      </c>
      <c r="J26" s="191">
        <f t="shared" si="2"/>
        <v>59808190</v>
      </c>
      <c r="K26" s="191">
        <f t="shared" si="2"/>
        <v>5244039.979999999</v>
      </c>
      <c r="L26" s="125">
        <f>SUM(L27,L30,L31,L41,L42,L43,L50)</f>
        <v>0</v>
      </c>
      <c r="M26" s="5"/>
    </row>
    <row r="27" spans="1:13" ht="15">
      <c r="A27" s="172" t="s">
        <v>186</v>
      </c>
      <c r="B27" s="167">
        <v>2110</v>
      </c>
      <c r="C27" s="168" t="s">
        <v>83</v>
      </c>
      <c r="D27" s="192">
        <f>D28+D29</f>
        <v>176064473</v>
      </c>
      <c r="E27" s="192">
        <f>E28+E29</f>
        <v>0</v>
      </c>
      <c r="F27" s="192">
        <f>'070000'!F27+'010116'!F27+'091108'!F27</f>
        <v>42692394.99</v>
      </c>
      <c r="G27" s="192">
        <f>G28+G29</f>
        <v>0</v>
      </c>
      <c r="H27" s="192">
        <f>H28+H29</f>
        <v>42668249.050000004</v>
      </c>
      <c r="I27" s="192">
        <f>I28+I29</f>
        <v>38804346.05000001</v>
      </c>
      <c r="J27" s="192">
        <f>J28+J29</f>
        <v>43891828.85</v>
      </c>
      <c r="K27" s="192">
        <f>K28+K29</f>
        <v>3863902.9999999986</v>
      </c>
      <c r="L27" s="115">
        <v>0</v>
      </c>
      <c r="M27" s="13"/>
    </row>
    <row r="28" spans="1:13" ht="15">
      <c r="A28" s="101" t="s">
        <v>17</v>
      </c>
      <c r="B28" s="39">
        <v>2111</v>
      </c>
      <c r="C28" s="168" t="s">
        <v>84</v>
      </c>
      <c r="D28" s="231">
        <f>'070000'!D28+'091108'!D28+'010116'!D28</f>
        <v>176064473</v>
      </c>
      <c r="E28" s="231">
        <f>'070000'!E28+'091108'!E28+'010116'!E28</f>
        <v>0</v>
      </c>
      <c r="F28" s="231">
        <f>'070000'!F28+'091108'!F28+'010116'!F28</f>
        <v>0</v>
      </c>
      <c r="G28" s="231">
        <f>'070000'!G28+'091108'!G28+'010116'!G28</f>
        <v>0</v>
      </c>
      <c r="H28" s="231">
        <f>'070000'!H28+'091108'!H28+'010116'!H28</f>
        <v>42668249.050000004</v>
      </c>
      <c r="I28" s="231">
        <f>'070000'!I28+'091108'!I28+'010116'!I28</f>
        <v>38804346.05000001</v>
      </c>
      <c r="J28" s="231">
        <f>'070000'!J28+'091108'!J28+'010116'!J28</f>
        <v>43891828.85</v>
      </c>
      <c r="K28" s="231">
        <f>'070000'!K28+'091108'!K28+'010116'!K28</f>
        <v>3863902.9999999986</v>
      </c>
      <c r="L28" s="116">
        <v>0</v>
      </c>
      <c r="M28" s="5"/>
    </row>
    <row r="29" spans="1:13" ht="15">
      <c r="A29" s="101" t="s">
        <v>187</v>
      </c>
      <c r="B29" s="39">
        <v>2112</v>
      </c>
      <c r="C29" s="40" t="s">
        <v>85</v>
      </c>
      <c r="D29" s="231">
        <f>'070000'!D29+'091108'!D29+'010116'!D29</f>
        <v>0</v>
      </c>
      <c r="E29" s="231">
        <f>'070000'!E29+'091108'!E29+'010116'!E29</f>
        <v>0</v>
      </c>
      <c r="F29" s="231">
        <f>'070000'!F29+'091108'!F29+'010116'!F29</f>
        <v>0</v>
      </c>
      <c r="G29" s="231">
        <f>'070000'!G29+'091108'!G29+'010116'!G29</f>
        <v>0</v>
      </c>
      <c r="H29" s="231">
        <f>'070000'!H29+'091108'!H29+'010116'!H29</f>
        <v>0</v>
      </c>
      <c r="I29" s="231">
        <f>'070000'!I29+'091108'!I29+'010116'!I29</f>
        <v>0</v>
      </c>
      <c r="J29" s="231">
        <f>'070000'!J29+'091108'!J29+'010116'!J29</f>
        <v>0</v>
      </c>
      <c r="K29" s="231">
        <f>'070000'!K29+'091108'!K29+'010116'!K29</f>
        <v>0</v>
      </c>
      <c r="L29" s="116">
        <v>0</v>
      </c>
      <c r="M29" s="5"/>
    </row>
    <row r="30" spans="1:13" ht="15">
      <c r="A30" s="172" t="s">
        <v>188</v>
      </c>
      <c r="B30" s="167">
        <v>2120</v>
      </c>
      <c r="C30" s="168" t="s">
        <v>86</v>
      </c>
      <c r="D30" s="192">
        <f>'070000'!D30+'091108'!D30+'010116'!D30</f>
        <v>63405854</v>
      </c>
      <c r="E30" s="192">
        <f>'070000'!E30+'091108'!E30+'010116'!E30</f>
        <v>7716574</v>
      </c>
      <c r="F30" s="192">
        <f>'070000'!F30+'091108'!F30+'010116'!F30</f>
        <v>15489724.579999998</v>
      </c>
      <c r="G30" s="192">
        <f>'070000'!G30+'091108'!G30+'010116'!G30</f>
        <v>0</v>
      </c>
      <c r="H30" s="192">
        <f>'070000'!H30+'091108'!H30+'010116'!H30</f>
        <v>15470017.819999997</v>
      </c>
      <c r="I30" s="192">
        <f>'070000'!I30+'091108'!I30+'010116'!I30</f>
        <v>14089880.84</v>
      </c>
      <c r="J30" s="192">
        <f>'070000'!J30+'091108'!J30+'010116'!J30</f>
        <v>15916361.149999995</v>
      </c>
      <c r="K30" s="192">
        <f>'070000'!K30+'091108'!K30+'010116'!K30</f>
        <v>1380136.9799999997</v>
      </c>
      <c r="L30" s="117">
        <v>0</v>
      </c>
      <c r="M30" s="13"/>
    </row>
    <row r="31" spans="1:13" ht="15" customHeight="1">
      <c r="A31" s="175" t="s">
        <v>189</v>
      </c>
      <c r="B31" s="165">
        <v>2200</v>
      </c>
      <c r="C31" s="166" t="s">
        <v>87</v>
      </c>
      <c r="D31" s="191">
        <f>D32+D33+D34+D35+D42+D43+D44+D50</f>
        <v>76883819.27</v>
      </c>
      <c r="E31" s="191">
        <f aca="true" t="shared" si="3" ref="E31:K31">E32+E33+E34+E35+E42+E43+E44+E50</f>
        <v>3842737</v>
      </c>
      <c r="F31" s="191">
        <v>0</v>
      </c>
      <c r="G31" s="191">
        <f t="shared" si="3"/>
        <v>0</v>
      </c>
      <c r="H31" s="191">
        <f t="shared" si="3"/>
        <v>24853802.929999996</v>
      </c>
      <c r="I31" s="191">
        <f t="shared" si="3"/>
        <v>24807333.509999994</v>
      </c>
      <c r="J31" s="191">
        <f t="shared" si="3"/>
        <v>23038817.419999994</v>
      </c>
      <c r="K31" s="191">
        <f t="shared" si="3"/>
        <v>46469.42000000001</v>
      </c>
      <c r="L31" s="115">
        <f>SUM(L32:L36,L37:L37)</f>
        <v>0</v>
      </c>
      <c r="M31" s="13"/>
    </row>
    <row r="32" spans="1:13" ht="15">
      <c r="A32" s="239" t="s">
        <v>21</v>
      </c>
      <c r="B32" s="167">
        <v>2210</v>
      </c>
      <c r="C32" s="168" t="s">
        <v>88</v>
      </c>
      <c r="D32" s="192">
        <f>'070000'!D32+'091108'!D32+'010116'!D32</f>
        <v>2044890</v>
      </c>
      <c r="E32" s="192">
        <f>'070000'!E32+'091108'!E32+'010116'!E32</f>
        <v>0</v>
      </c>
      <c r="F32" s="192">
        <f>'070000'!F32+'091108'!F32+'010116'!F32</f>
        <v>0</v>
      </c>
      <c r="G32" s="192">
        <f>'070000'!G32+'091108'!G32+'010116'!G32</f>
        <v>0</v>
      </c>
      <c r="H32" s="192">
        <f>'070000'!H32+'091108'!H32+'010116'!H32</f>
        <v>128135.35</v>
      </c>
      <c r="I32" s="192">
        <f>'070000'!I32+'091108'!I32+'010116'!I32</f>
        <v>126555.35</v>
      </c>
      <c r="J32" s="192">
        <f>'070000'!J32+'091108'!J32+'010116'!J32</f>
        <v>55585.45</v>
      </c>
      <c r="K32" s="192">
        <f>'070000'!K32+'091108'!K32+'010116'!K32</f>
        <v>1580</v>
      </c>
      <c r="L32" s="116">
        <v>0</v>
      </c>
      <c r="M32" s="5"/>
    </row>
    <row r="33" spans="1:13" ht="15">
      <c r="A33" s="172" t="s">
        <v>23</v>
      </c>
      <c r="B33" s="167">
        <v>2220</v>
      </c>
      <c r="C33" s="168" t="s">
        <v>89</v>
      </c>
      <c r="D33" s="192">
        <f>'070000'!D33+'091108'!D33+'010116'!D33</f>
        <v>62800</v>
      </c>
      <c r="E33" s="192">
        <f>'070000'!E33+'091108'!E33+'010116'!E33</f>
        <v>18900</v>
      </c>
      <c r="F33" s="192">
        <f>'070000'!F33+'091108'!F33+'010116'!F33</f>
        <v>5627</v>
      </c>
      <c r="G33" s="192">
        <f>'070000'!G33+'091108'!G33+'010116'!G33</f>
        <v>0</v>
      </c>
      <c r="H33" s="192">
        <f>'070000'!H33+'091108'!H33+'010116'!H33</f>
        <v>3158.6400000000003</v>
      </c>
      <c r="I33" s="192">
        <f>'070000'!I33+'091108'!I33+'010116'!I33</f>
        <v>3158.6400000000003</v>
      </c>
      <c r="J33" s="192">
        <f>'070000'!J33+'091108'!J33+'010116'!J33</f>
        <v>1968.97</v>
      </c>
      <c r="K33" s="192">
        <f>'070000'!K33+'091108'!K33+'010116'!K33</f>
        <v>0</v>
      </c>
      <c r="L33" s="116">
        <v>0</v>
      </c>
      <c r="M33" s="5"/>
    </row>
    <row r="34" spans="1:13" ht="15">
      <c r="A34" s="172" t="s">
        <v>93</v>
      </c>
      <c r="B34" s="167">
        <v>2230</v>
      </c>
      <c r="C34" s="168" t="s">
        <v>90</v>
      </c>
      <c r="D34" s="192">
        <f>'070000'!D34+'091108'!D34+'010116'!D34</f>
        <v>21485225.909999996</v>
      </c>
      <c r="E34" s="192">
        <f>'070000'!E34+'091108'!E34+'010116'!E34</f>
        <v>3823837</v>
      </c>
      <c r="F34" s="192">
        <f>'070000'!F34+'091108'!F34+'010116'!F34</f>
        <v>6313412.340000001</v>
      </c>
      <c r="G34" s="192">
        <f>'070000'!G34+'091108'!G34+'010116'!G34</f>
        <v>0</v>
      </c>
      <c r="H34" s="192">
        <f>'070000'!H34+'091108'!H34+'010116'!H34</f>
        <v>5521350.260000001</v>
      </c>
      <c r="I34" s="192">
        <f>'070000'!I34+'091108'!I34+'010116'!I34</f>
        <v>5508569.37</v>
      </c>
      <c r="J34" s="192">
        <f>'070000'!J34+'091108'!J34+'010116'!J34</f>
        <v>3748162.94</v>
      </c>
      <c r="K34" s="192">
        <f>'070000'!K34+'091108'!K34+'010116'!K34</f>
        <v>12780.890000000254</v>
      </c>
      <c r="L34" s="116">
        <v>0</v>
      </c>
      <c r="M34" s="5"/>
    </row>
    <row r="35" spans="1:13" ht="15">
      <c r="A35" s="172" t="s">
        <v>155</v>
      </c>
      <c r="B35" s="167">
        <v>2240</v>
      </c>
      <c r="C35" s="168" t="s">
        <v>91</v>
      </c>
      <c r="D35" s="192">
        <f>'070000'!D35+'091108'!D35+'010116'!D35</f>
        <v>2448735</v>
      </c>
      <c r="E35" s="192">
        <f>'070000'!E35+'091108'!E35+'010116'!E35</f>
        <v>0</v>
      </c>
      <c r="F35" s="192">
        <f>'070000'!F35+'091108'!F35+'010116'!F35</f>
        <v>0</v>
      </c>
      <c r="G35" s="192">
        <f>'070000'!G35+'091108'!G35+'010116'!G35</f>
        <v>0</v>
      </c>
      <c r="H35" s="192">
        <f>'070000'!H35+'091108'!H35+'010116'!H35</f>
        <v>443105.9</v>
      </c>
      <c r="I35" s="192">
        <f>'070000'!I35+'091108'!I35+'010116'!I35</f>
        <v>443092.35000000003</v>
      </c>
      <c r="J35" s="192">
        <f>'070000'!J35+'091108'!J35+'010116'!J35</f>
        <v>177058.55000000002</v>
      </c>
      <c r="K35" s="192">
        <f>'070000'!K35+'091108'!K35+'010116'!K35</f>
        <v>13.550000000017462</v>
      </c>
      <c r="L35" s="116">
        <v>0</v>
      </c>
      <c r="M35" s="5"/>
    </row>
    <row r="36" spans="1:13" ht="15" hidden="1">
      <c r="A36" s="104"/>
      <c r="B36" s="39"/>
      <c r="C36" s="40"/>
      <c r="D36" s="192">
        <f>'070000'!D36+'091108'!D36+'010116'!D36</f>
        <v>0</v>
      </c>
      <c r="E36" s="192">
        <f>'070000'!E36+'091108'!E36+'010116'!E36</f>
        <v>0</v>
      </c>
      <c r="F36" s="192">
        <f>'070000'!F36+'091108'!F36+'010116'!F36</f>
        <v>0</v>
      </c>
      <c r="G36" s="192">
        <f>'070000'!G36+'091108'!G36+'010116'!G36</f>
        <v>0</v>
      </c>
      <c r="H36" s="192">
        <f>'070000'!H36+'091108'!H36+'010116'!H36</f>
        <v>0</v>
      </c>
      <c r="I36" s="192">
        <f>'070000'!I36+'091108'!I36+'010116'!I36</f>
        <v>0</v>
      </c>
      <c r="J36" s="192">
        <f>'070000'!J36+'091108'!J36+'010116'!J36</f>
        <v>0</v>
      </c>
      <c r="K36" s="192">
        <f>'070000'!K36+'091108'!K36+'010116'!K36</f>
        <v>0</v>
      </c>
      <c r="L36" s="116">
        <v>0</v>
      </c>
      <c r="M36" s="5"/>
    </row>
    <row r="37" spans="1:13" ht="15" hidden="1">
      <c r="A37" s="101" t="s">
        <v>145</v>
      </c>
      <c r="B37" s="39">
        <v>1136</v>
      </c>
      <c r="C37" s="40"/>
      <c r="D37" s="192">
        <f>'070000'!D37+'091108'!D37+'010116'!D37</f>
        <v>0</v>
      </c>
      <c r="E37" s="192">
        <f>'070000'!E37+'091108'!E37+'010116'!E37</f>
        <v>0</v>
      </c>
      <c r="F37" s="192">
        <f>'070000'!F37+'091108'!F37+'010116'!F37</f>
        <v>0</v>
      </c>
      <c r="G37" s="192">
        <f>'070000'!G37+'091108'!G37+'010116'!G37</f>
        <v>0</v>
      </c>
      <c r="H37" s="192">
        <f>'070000'!H37+'091108'!H37+'010116'!H37</f>
        <v>0</v>
      </c>
      <c r="I37" s="192">
        <f>'070000'!I37+'091108'!I37+'010116'!I37</f>
        <v>0</v>
      </c>
      <c r="J37" s="192">
        <f>'070000'!J37+'091108'!J37+'010116'!J37</f>
        <v>0</v>
      </c>
      <c r="K37" s="192">
        <f>'070000'!K37+'091108'!K37+'010116'!K37</f>
        <v>0</v>
      </c>
      <c r="L37" s="116">
        <v>0</v>
      </c>
      <c r="M37" s="5"/>
    </row>
    <row r="38" spans="1:13" ht="28.5" hidden="1">
      <c r="A38" s="104" t="s">
        <v>27</v>
      </c>
      <c r="B38" s="39">
        <v>1137</v>
      </c>
      <c r="C38" s="39"/>
      <c r="D38" s="192">
        <f>'070000'!D38+'091108'!D38+'010116'!D38</f>
        <v>0</v>
      </c>
      <c r="E38" s="192">
        <f>'070000'!E38+'091108'!E38+'010116'!E38</f>
        <v>0</v>
      </c>
      <c r="F38" s="192">
        <f>'070000'!F38+'091108'!F38+'010116'!F38</f>
        <v>0</v>
      </c>
      <c r="G38" s="192">
        <f>'070000'!G38+'091108'!G38+'010116'!G38</f>
        <v>0</v>
      </c>
      <c r="H38" s="192">
        <f>'070000'!H38+'091108'!H38+'010116'!H38</f>
        <v>0</v>
      </c>
      <c r="I38" s="192">
        <f>'070000'!I38+'091108'!I38+'010116'!I38</f>
        <v>0</v>
      </c>
      <c r="J38" s="192">
        <f>'070000'!J38+'091108'!J38+'010116'!J38</f>
        <v>0</v>
      </c>
      <c r="K38" s="192">
        <f>'070000'!K38+'091108'!K38+'010116'!K38</f>
        <v>0</v>
      </c>
      <c r="L38" s="116">
        <v>0</v>
      </c>
      <c r="M38" s="5"/>
    </row>
    <row r="39" spans="1:13" ht="15" hidden="1">
      <c r="A39" s="101" t="s">
        <v>54</v>
      </c>
      <c r="B39" s="39">
        <v>1138</v>
      </c>
      <c r="C39" s="39"/>
      <c r="D39" s="192">
        <f>'070000'!D39+'091108'!D39+'010116'!D39</f>
        <v>0</v>
      </c>
      <c r="E39" s="192">
        <f>'070000'!E39+'091108'!E39+'010116'!E39</f>
        <v>0</v>
      </c>
      <c r="F39" s="192">
        <f>'070000'!F39+'091108'!F39+'010116'!F39</f>
        <v>0</v>
      </c>
      <c r="G39" s="192">
        <f>'070000'!G39+'091108'!G39+'010116'!G39</f>
        <v>0</v>
      </c>
      <c r="H39" s="192">
        <f>'070000'!H39+'091108'!H39+'010116'!H39</f>
        <v>0</v>
      </c>
      <c r="I39" s="192">
        <f>'070000'!I39+'091108'!I39+'010116'!I39</f>
        <v>0</v>
      </c>
      <c r="J39" s="192">
        <f>'070000'!J39+'091108'!J39+'010116'!J39</f>
        <v>0</v>
      </c>
      <c r="K39" s="192">
        <f>'070000'!K39+'091108'!K39+'010116'!K39</f>
        <v>0</v>
      </c>
      <c r="L39" s="116">
        <v>0</v>
      </c>
      <c r="M39" s="5"/>
    </row>
    <row r="40" spans="1:13" ht="15" hidden="1">
      <c r="A40" s="101" t="s">
        <v>28</v>
      </c>
      <c r="B40" s="39">
        <v>1139</v>
      </c>
      <c r="C40" s="39"/>
      <c r="D40" s="192">
        <f>'070000'!D40+'091108'!D40+'010116'!D40</f>
        <v>0</v>
      </c>
      <c r="E40" s="192">
        <f>'070000'!E40+'091108'!E40+'010116'!E40</f>
        <v>0</v>
      </c>
      <c r="F40" s="192">
        <f>'070000'!F40+'091108'!F40+'010116'!F40</f>
        <v>0</v>
      </c>
      <c r="G40" s="192">
        <f>'070000'!G40+'091108'!G40+'010116'!G40</f>
        <v>0</v>
      </c>
      <c r="H40" s="192">
        <f>'070000'!H40+'091108'!H40+'010116'!H40</f>
        <v>0</v>
      </c>
      <c r="I40" s="192">
        <f>'070000'!I40+'091108'!I40+'010116'!I40</f>
        <v>0</v>
      </c>
      <c r="J40" s="192">
        <f>'070000'!J40+'091108'!J40+'010116'!J40</f>
        <v>0</v>
      </c>
      <c r="K40" s="192">
        <f>'070000'!K40+'091108'!K40+'010116'!K40</f>
        <v>0</v>
      </c>
      <c r="L40" s="111">
        <v>0</v>
      </c>
      <c r="M40" s="5"/>
    </row>
    <row r="41" spans="1:13" ht="15" hidden="1">
      <c r="A41" s="88">
        <v>1</v>
      </c>
      <c r="B41" s="89">
        <v>2</v>
      </c>
      <c r="C41" s="89"/>
      <c r="D41" s="192">
        <f>'070000'!D41+'091108'!D41+'010116'!D41</f>
        <v>24</v>
      </c>
      <c r="E41" s="192">
        <f>'070000'!E41+'091108'!E41+'010116'!E41</f>
        <v>45</v>
      </c>
      <c r="F41" s="192">
        <f>'070000'!F41+'091108'!F41+'010116'!F41</f>
        <v>45</v>
      </c>
      <c r="G41" s="192">
        <f>'070000'!G41+'091108'!G41+'010116'!G41</f>
        <v>54</v>
      </c>
      <c r="H41" s="192">
        <f>'070000'!H41+'091108'!H41+'010116'!H41</f>
        <v>56</v>
      </c>
      <c r="I41" s="192">
        <f>'070000'!I41+'091108'!I41+'010116'!I41</f>
        <v>56</v>
      </c>
      <c r="J41" s="192">
        <f>'070000'!J41+'091108'!J41+'010116'!J41</f>
        <v>72</v>
      </c>
      <c r="K41" s="192">
        <f>'070000'!K41+'091108'!K41+'010116'!K41</f>
        <v>79</v>
      </c>
      <c r="L41" s="117">
        <v>0</v>
      </c>
      <c r="M41" s="13"/>
    </row>
    <row r="42" spans="1:13" ht="15">
      <c r="A42" s="172" t="s">
        <v>29</v>
      </c>
      <c r="B42" s="167">
        <v>2250</v>
      </c>
      <c r="C42" s="167">
        <v>130</v>
      </c>
      <c r="D42" s="192">
        <f>'091108'!D42+'070000'!D42+'010116'!D42</f>
        <v>17000</v>
      </c>
      <c r="E42" s="192">
        <f>'091108'!E42+'070000'!E42+'010116'!E42</f>
        <v>0</v>
      </c>
      <c r="F42" s="192">
        <f>'091108'!F42+'070000'!F42+'010116'!F42</f>
        <v>0</v>
      </c>
      <c r="G42" s="192">
        <f>'091108'!G42+'070000'!G42+'010116'!G42</f>
        <v>0</v>
      </c>
      <c r="H42" s="192">
        <f>'091108'!H42+'070000'!H42+'010116'!H42</f>
        <v>1223.4</v>
      </c>
      <c r="I42" s="192">
        <f>'091108'!I42+'070000'!I42+'010116'!I42</f>
        <v>1223.4</v>
      </c>
      <c r="J42" s="192">
        <f>'091108'!J42+'070000'!J42+'010116'!J42</f>
        <v>674.9</v>
      </c>
      <c r="K42" s="192">
        <f>'091108'!K42+'070000'!K42+'010116'!K42</f>
        <v>0</v>
      </c>
      <c r="L42" s="116">
        <v>0</v>
      </c>
      <c r="M42" s="13"/>
    </row>
    <row r="43" spans="1:13" ht="15">
      <c r="A43" s="103" t="s">
        <v>190</v>
      </c>
      <c r="B43" s="41">
        <v>2260</v>
      </c>
      <c r="C43" s="41">
        <v>140</v>
      </c>
      <c r="D43" s="192">
        <f>'091108'!D43+'070000'!D43+'010116'!D43</f>
        <v>0</v>
      </c>
      <c r="E43" s="192">
        <f>'091108'!E43+'070000'!E43+'010116'!E43</f>
        <v>0</v>
      </c>
      <c r="F43" s="192">
        <f>'091108'!F43+'070000'!F43+'010116'!F43</f>
        <v>0</v>
      </c>
      <c r="G43" s="192">
        <f>'091108'!G43+'070000'!G43+'010116'!G43</f>
        <v>0</v>
      </c>
      <c r="H43" s="192">
        <f>'091108'!H43+'070000'!H43+'010116'!H43</f>
        <v>0</v>
      </c>
      <c r="I43" s="192">
        <f>'091108'!I43+'070000'!I43+'010116'!I43</f>
        <v>0</v>
      </c>
      <c r="J43" s="192">
        <f>'091108'!J43+'070000'!J43+'010116'!J43</f>
        <v>0</v>
      </c>
      <c r="K43" s="192">
        <f>'091108'!K43+'070000'!K43+'010116'!K43</f>
        <v>0</v>
      </c>
      <c r="L43" s="115">
        <f>SUM(L44:L49)</f>
        <v>0</v>
      </c>
      <c r="M43" s="13"/>
    </row>
    <row r="44" spans="1:13" ht="15">
      <c r="A44" s="102" t="s">
        <v>30</v>
      </c>
      <c r="B44" s="167">
        <v>2270</v>
      </c>
      <c r="C44" s="167">
        <v>150</v>
      </c>
      <c r="D44" s="192">
        <f>D45+D46+D47+D48+D49</f>
        <v>50375568.36</v>
      </c>
      <c r="E44" s="192">
        <f aca="true" t="shared" si="4" ref="E44:K44">E45+E46+E47+E48+E49</f>
        <v>0</v>
      </c>
      <c r="F44" s="192">
        <f>'070000'!F44+'091108'!F44+'010116'!F44</f>
        <v>19846012.360000003</v>
      </c>
      <c r="G44" s="192">
        <f t="shared" si="4"/>
        <v>0</v>
      </c>
      <c r="H44" s="192">
        <f t="shared" si="4"/>
        <v>18587864.659999996</v>
      </c>
      <c r="I44" s="192">
        <f t="shared" si="4"/>
        <v>18555769.679999996</v>
      </c>
      <c r="J44" s="192">
        <f t="shared" si="4"/>
        <v>18886401.889999997</v>
      </c>
      <c r="K44" s="192">
        <f t="shared" si="4"/>
        <v>32094.97999999974</v>
      </c>
      <c r="L44" s="116">
        <v>0</v>
      </c>
      <c r="M44" s="5"/>
    </row>
    <row r="45" spans="1:13" ht="15">
      <c r="A45" s="101" t="s">
        <v>31</v>
      </c>
      <c r="B45" s="39">
        <v>2271</v>
      </c>
      <c r="C45" s="39">
        <v>160</v>
      </c>
      <c r="D45" s="231">
        <f>'091108'!D45+'070000'!D45+'010116'!D45</f>
        <v>31565187.360000003</v>
      </c>
      <c r="E45" s="231">
        <f>'091108'!E45+'070000'!E45+'010116'!E45</f>
        <v>0</v>
      </c>
      <c r="F45" s="231">
        <f>'091108'!F45+'070000'!F45+'010116'!F45</f>
        <v>0</v>
      </c>
      <c r="G45" s="231">
        <f>'091108'!G45+'070000'!G45+'010116'!G45</f>
        <v>0</v>
      </c>
      <c r="H45" s="231">
        <f>'091108'!H45+'070000'!H45+'010116'!H45</f>
        <v>13906199.589999998</v>
      </c>
      <c r="I45" s="231">
        <f>'091108'!I45+'070000'!I45+'010116'!I45</f>
        <v>13894265.639999999</v>
      </c>
      <c r="J45" s="231">
        <f>'091108'!J45+'070000'!J45+'010116'!J45</f>
        <v>15210305.549999997</v>
      </c>
      <c r="K45" s="231">
        <f>'091108'!K45+'070000'!K45+'010116'!K45</f>
        <v>11933.949999999837</v>
      </c>
      <c r="L45" s="116">
        <v>0</v>
      </c>
      <c r="M45" s="5"/>
    </row>
    <row r="46" spans="1:13" ht="15">
      <c r="A46" s="101" t="s">
        <v>32</v>
      </c>
      <c r="B46" s="39">
        <v>2272</v>
      </c>
      <c r="C46" s="39">
        <v>170</v>
      </c>
      <c r="D46" s="231">
        <f>'091108'!D46+'070000'!D46+'010116'!D46</f>
        <v>1624700</v>
      </c>
      <c r="E46" s="231">
        <f>'091108'!E46+'070000'!E46+'010116'!E46</f>
        <v>0</v>
      </c>
      <c r="F46" s="231">
        <f>'091108'!F46+'070000'!F46+'010116'!F46</f>
        <v>0</v>
      </c>
      <c r="G46" s="231">
        <f>'091108'!G46+'070000'!G46+'010116'!G46</f>
        <v>0</v>
      </c>
      <c r="H46" s="231">
        <f>'091108'!H46+'070000'!H46+'010116'!H46</f>
        <v>376977.53</v>
      </c>
      <c r="I46" s="231">
        <f>'091108'!I46+'070000'!I46+'010116'!I46</f>
        <v>375727.6</v>
      </c>
      <c r="J46" s="231">
        <f>'091108'!J46+'070000'!J46+'010116'!J46</f>
        <v>375560.39</v>
      </c>
      <c r="K46" s="231">
        <f>'091108'!K46+'070000'!K46+'010116'!K46</f>
        <v>1249.9300000000153</v>
      </c>
      <c r="L46" s="116">
        <v>0</v>
      </c>
      <c r="M46" s="5"/>
    </row>
    <row r="47" spans="1:13" ht="15">
      <c r="A47" s="101" t="s">
        <v>33</v>
      </c>
      <c r="B47" s="39">
        <v>2273</v>
      </c>
      <c r="C47" s="39">
        <v>180</v>
      </c>
      <c r="D47" s="231">
        <f>'091108'!D47+'070000'!D47+'010116'!D47</f>
        <v>8889775</v>
      </c>
      <c r="E47" s="231">
        <f>'091108'!E47+'070000'!E47+'010116'!E47</f>
        <v>0</v>
      </c>
      <c r="F47" s="231">
        <f>'091108'!F47+'070000'!F47+'010116'!F47</f>
        <v>0</v>
      </c>
      <c r="G47" s="231">
        <f>'091108'!G47+'070000'!G47+'010116'!G47</f>
        <v>0</v>
      </c>
      <c r="H47" s="231">
        <f>'091108'!H47+'070000'!H47+'010116'!H47</f>
        <v>2832084.5000000005</v>
      </c>
      <c r="I47" s="231">
        <f>'091108'!I47+'070000'!I47+'010116'!I47</f>
        <v>2830672.4</v>
      </c>
      <c r="J47" s="231">
        <f>'091108'!J47+'070000'!J47+'010116'!J47</f>
        <v>2824490.7999999993</v>
      </c>
      <c r="K47" s="231">
        <f>'091108'!K47+'070000'!K47+'010116'!K47</f>
        <v>1412.0999999998912</v>
      </c>
      <c r="L47" s="116">
        <v>0</v>
      </c>
      <c r="M47" s="5"/>
    </row>
    <row r="48" spans="1:13" ht="15">
      <c r="A48" s="101" t="s">
        <v>40</v>
      </c>
      <c r="B48" s="39">
        <v>2274</v>
      </c>
      <c r="C48" s="39">
        <v>190</v>
      </c>
      <c r="D48" s="231">
        <f>'091108'!D48+'070000'!D48+'010116'!D48</f>
        <v>8225606</v>
      </c>
      <c r="E48" s="231">
        <f>'091108'!E48+'070000'!E48+'010116'!E48</f>
        <v>0</v>
      </c>
      <c r="F48" s="231">
        <f>'091108'!F48+'070000'!F48+'010116'!F48</f>
        <v>0</v>
      </c>
      <c r="G48" s="231">
        <f>'091108'!G48+'070000'!G48+'010116'!G48</f>
        <v>0</v>
      </c>
      <c r="H48" s="231">
        <f>'091108'!H48+'070000'!H48+'010116'!H48</f>
        <v>1472603.04</v>
      </c>
      <c r="I48" s="231">
        <f>'091108'!I48+'070000'!I48+'010116'!I48</f>
        <v>1455104.04</v>
      </c>
      <c r="J48" s="231">
        <f>'091108'!J48+'070000'!J48+'010116'!J48</f>
        <v>452974.41</v>
      </c>
      <c r="K48" s="231">
        <f>'091108'!K48+'070000'!K48+'010116'!K48</f>
        <v>17499</v>
      </c>
      <c r="L48" s="116">
        <v>0</v>
      </c>
      <c r="M48" s="5"/>
    </row>
    <row r="49" spans="1:13" ht="15">
      <c r="A49" s="101" t="s">
        <v>35</v>
      </c>
      <c r="B49" s="39">
        <v>2275</v>
      </c>
      <c r="C49" s="39">
        <v>200</v>
      </c>
      <c r="D49" s="231">
        <f>'091108'!D49+'070000'!D49+'010116'!D49</f>
        <v>70300</v>
      </c>
      <c r="E49" s="231">
        <f>'091108'!E49+'070000'!E49+'010116'!E49</f>
        <v>0</v>
      </c>
      <c r="F49" s="231">
        <f>'091108'!F49+'070000'!F49+'010116'!F49</f>
        <v>0</v>
      </c>
      <c r="G49" s="231">
        <f>'091108'!G49+'070000'!G49+'010116'!G49</f>
        <v>0</v>
      </c>
      <c r="H49" s="231">
        <f>'091108'!H49+'070000'!H49+'010116'!H49</f>
        <v>0</v>
      </c>
      <c r="I49" s="231">
        <f>'091108'!I49+'070000'!I49+'010116'!I49</f>
        <v>0</v>
      </c>
      <c r="J49" s="231">
        <f>'091108'!J49+'070000'!J49+'010116'!J49</f>
        <v>23070.74</v>
      </c>
      <c r="K49" s="231">
        <f>'091108'!K49+'070000'!K49+'010116'!K49</f>
        <v>0</v>
      </c>
      <c r="L49" s="116">
        <v>0</v>
      </c>
      <c r="M49" s="5"/>
    </row>
    <row r="50" spans="1:13" ht="28.5">
      <c r="A50" s="103" t="s">
        <v>191</v>
      </c>
      <c r="B50" s="167">
        <v>2280</v>
      </c>
      <c r="C50" s="167">
        <v>210</v>
      </c>
      <c r="D50" s="192">
        <f>D51+D52</f>
        <v>449600</v>
      </c>
      <c r="E50" s="192">
        <f aca="true" t="shared" si="5" ref="E50:K50">E51+E52</f>
        <v>0</v>
      </c>
      <c r="F50" s="192">
        <v>0</v>
      </c>
      <c r="G50" s="192">
        <f t="shared" si="5"/>
        <v>0</v>
      </c>
      <c r="H50" s="192">
        <f t="shared" si="5"/>
        <v>168964.72</v>
      </c>
      <c r="I50" s="192">
        <f t="shared" si="5"/>
        <v>168964.72</v>
      </c>
      <c r="J50" s="192">
        <f t="shared" si="5"/>
        <v>168964.72</v>
      </c>
      <c r="K50" s="192">
        <f t="shared" si="5"/>
        <v>0</v>
      </c>
      <c r="L50" s="117">
        <v>0</v>
      </c>
      <c r="M50" s="13"/>
    </row>
    <row r="51" spans="1:13" ht="28.5">
      <c r="A51" s="104" t="s">
        <v>98</v>
      </c>
      <c r="B51" s="39">
        <v>2281</v>
      </c>
      <c r="C51" s="39">
        <v>220</v>
      </c>
      <c r="D51" s="231">
        <f>'091108'!D51+'070000'!D52+'010116'!D51</f>
        <v>0</v>
      </c>
      <c r="E51" s="231">
        <f>'091108'!E51+'070000'!E52+'010116'!E51</f>
        <v>0</v>
      </c>
      <c r="F51" s="231">
        <f>'091108'!F51+'070000'!F52+'010116'!F51</f>
        <v>0</v>
      </c>
      <c r="G51" s="231">
        <f>'091108'!G51+'070000'!G52+'010116'!G51</f>
        <v>0</v>
      </c>
      <c r="H51" s="231">
        <f>'091108'!H51+'070000'!H52+'010116'!H51</f>
        <v>0</v>
      </c>
      <c r="I51" s="231">
        <f>'091108'!I51+'070000'!I52+'010116'!I51</f>
        <v>0</v>
      </c>
      <c r="J51" s="231">
        <f>'091108'!J51+'070000'!J52+'010116'!J51</f>
        <v>0</v>
      </c>
      <c r="K51" s="231">
        <f>'091108'!K51+'070000'!K52+'010116'!K51</f>
        <v>0</v>
      </c>
      <c r="L51" s="116">
        <f>L54</f>
        <v>0</v>
      </c>
      <c r="M51" s="36"/>
    </row>
    <row r="52" spans="1:13" ht="28.5">
      <c r="A52" s="104" t="s">
        <v>172</v>
      </c>
      <c r="B52" s="39">
        <v>2282</v>
      </c>
      <c r="C52" s="39">
        <v>230</v>
      </c>
      <c r="D52" s="231">
        <f>'091108'!D52+'070000'!D53+'010116'!D52</f>
        <v>449600</v>
      </c>
      <c r="E52" s="231">
        <f>'091108'!E52+'070000'!E53+'010116'!E52</f>
        <v>0</v>
      </c>
      <c r="F52" s="231">
        <f>'091108'!F52+'070000'!F53+'010116'!F52</f>
        <v>169970</v>
      </c>
      <c r="G52" s="231">
        <f>'091108'!G52+'070000'!G53+'010116'!G52</f>
        <v>0</v>
      </c>
      <c r="H52" s="231">
        <f>'091108'!H52+'070000'!H53+'010116'!H52</f>
        <v>168964.72</v>
      </c>
      <c r="I52" s="231">
        <f>'091108'!I52+'070000'!I53+'010116'!I52</f>
        <v>168964.72</v>
      </c>
      <c r="J52" s="231">
        <f>'091108'!J52+'070000'!J53+'010116'!J52</f>
        <v>168964.72</v>
      </c>
      <c r="K52" s="231">
        <f>'091108'!K52+'070000'!K53+'010116'!K52</f>
        <v>0</v>
      </c>
      <c r="L52" s="116">
        <v>0</v>
      </c>
      <c r="M52" s="36"/>
    </row>
    <row r="53" spans="1:13" ht="15.75">
      <c r="A53" s="175" t="s">
        <v>192</v>
      </c>
      <c r="B53" s="165">
        <v>2400</v>
      </c>
      <c r="C53" s="165">
        <v>240</v>
      </c>
      <c r="D53" s="191">
        <f>D54+D55</f>
        <v>0</v>
      </c>
      <c r="E53" s="191">
        <f aca="true" t="shared" si="6" ref="E53:K53">E54+E55</f>
        <v>0</v>
      </c>
      <c r="F53" s="191">
        <f t="shared" si="6"/>
        <v>0</v>
      </c>
      <c r="G53" s="191">
        <f t="shared" si="6"/>
        <v>0</v>
      </c>
      <c r="H53" s="191">
        <f t="shared" si="6"/>
        <v>0</v>
      </c>
      <c r="I53" s="191">
        <f t="shared" si="6"/>
        <v>0</v>
      </c>
      <c r="J53" s="191">
        <f t="shared" si="6"/>
        <v>0</v>
      </c>
      <c r="K53" s="191">
        <f t="shared" si="6"/>
        <v>0</v>
      </c>
      <c r="L53" s="116">
        <v>0</v>
      </c>
      <c r="M53" s="5"/>
    </row>
    <row r="54" spans="1:13" ht="15">
      <c r="A54" s="176" t="s">
        <v>193</v>
      </c>
      <c r="B54" s="167">
        <v>2410</v>
      </c>
      <c r="C54" s="167">
        <v>250</v>
      </c>
      <c r="D54" s="192">
        <f>'091108'!D54+'070000'!D55+'010116'!D54</f>
        <v>0</v>
      </c>
      <c r="E54" s="192">
        <f>'091108'!E54+'070000'!E55+'010116'!E54</f>
        <v>0</v>
      </c>
      <c r="F54" s="192">
        <f>'091108'!F54+'070000'!F55+'010116'!F54</f>
        <v>0</v>
      </c>
      <c r="G54" s="192">
        <f>'091108'!G54+'070000'!G55+'010116'!G54</f>
        <v>0</v>
      </c>
      <c r="H54" s="192">
        <f>'091108'!H54+'070000'!H55+'010116'!H54</f>
        <v>0</v>
      </c>
      <c r="I54" s="192">
        <f>'091108'!I54+'070000'!I55+'010116'!I54</f>
        <v>0</v>
      </c>
      <c r="J54" s="192">
        <f>'091108'!J54+'070000'!J55+'010116'!J54</f>
        <v>0</v>
      </c>
      <c r="K54" s="192">
        <f>'091108'!K54+'070000'!K55+'010116'!K54</f>
        <v>0</v>
      </c>
      <c r="L54" s="115">
        <f>SUM(L55:L57)</f>
        <v>0</v>
      </c>
      <c r="M54" s="13"/>
    </row>
    <row r="55" spans="1:13" ht="15">
      <c r="A55" s="176" t="s">
        <v>194</v>
      </c>
      <c r="B55" s="167">
        <v>2420</v>
      </c>
      <c r="C55" s="167">
        <v>260</v>
      </c>
      <c r="D55" s="192">
        <f>'091108'!D55+'070000'!D56+'010116'!D55</f>
        <v>0</v>
      </c>
      <c r="E55" s="192">
        <f>'091108'!E55+'070000'!E56+'010116'!E55</f>
        <v>0</v>
      </c>
      <c r="F55" s="192">
        <f>'091108'!F55+'070000'!F56+'010116'!F55</f>
        <v>0</v>
      </c>
      <c r="G55" s="192">
        <f>'091108'!G55+'070000'!G56+'010116'!G55</f>
        <v>0</v>
      </c>
      <c r="H55" s="192">
        <f>'091108'!H55+'070000'!H56+'010116'!H55</f>
        <v>0</v>
      </c>
      <c r="I55" s="192">
        <f>'091108'!I55+'070000'!I56+'010116'!I55</f>
        <v>0</v>
      </c>
      <c r="J55" s="192">
        <f>'091108'!J55+'070000'!J56+'010116'!J55</f>
        <v>0</v>
      </c>
      <c r="K55" s="192">
        <f>'091108'!K55+'070000'!K56+'010116'!K55</f>
        <v>0</v>
      </c>
      <c r="L55" s="116">
        <v>0</v>
      </c>
      <c r="M55" s="13"/>
    </row>
    <row r="56" spans="1:13" ht="15.75">
      <c r="A56" s="175" t="s">
        <v>195</v>
      </c>
      <c r="B56" s="165">
        <v>2600</v>
      </c>
      <c r="C56" s="165">
        <v>270</v>
      </c>
      <c r="D56" s="191">
        <f>D57+D58+D59</f>
        <v>0</v>
      </c>
      <c r="E56" s="191">
        <f aca="true" t="shared" si="7" ref="E56:K56">E57+E58+E59</f>
        <v>0</v>
      </c>
      <c r="F56" s="191">
        <f t="shared" si="7"/>
        <v>0</v>
      </c>
      <c r="G56" s="191">
        <f t="shared" si="7"/>
        <v>0</v>
      </c>
      <c r="H56" s="191">
        <f t="shared" si="7"/>
        <v>0</v>
      </c>
      <c r="I56" s="191">
        <f t="shared" si="7"/>
        <v>0</v>
      </c>
      <c r="J56" s="191">
        <f t="shared" si="7"/>
        <v>0</v>
      </c>
      <c r="K56" s="191">
        <f t="shared" si="7"/>
        <v>0</v>
      </c>
      <c r="L56" s="116">
        <v>0</v>
      </c>
      <c r="M56" s="13"/>
    </row>
    <row r="57" spans="1:13" ht="28.5">
      <c r="A57" s="176" t="s">
        <v>207</v>
      </c>
      <c r="B57" s="167">
        <v>2610</v>
      </c>
      <c r="C57" s="167">
        <v>280</v>
      </c>
      <c r="D57" s="192">
        <f>'091108'!D57+'070000'!D58+'010116'!D57</f>
        <v>0</v>
      </c>
      <c r="E57" s="192">
        <f>'091108'!E57+'070000'!E58+'010116'!E57</f>
        <v>0</v>
      </c>
      <c r="F57" s="192">
        <f>'091108'!F57+'070000'!F58+'010116'!F57</f>
        <v>0</v>
      </c>
      <c r="G57" s="192">
        <f>'091108'!G57+'070000'!G58+'010116'!G57</f>
        <v>0</v>
      </c>
      <c r="H57" s="192">
        <f>'091108'!H57+'070000'!H58+'010116'!H57</f>
        <v>0</v>
      </c>
      <c r="I57" s="192">
        <f>'091108'!I57+'070000'!I58+'010116'!I57</f>
        <v>0</v>
      </c>
      <c r="J57" s="192">
        <f>'091108'!J57+'070000'!J58+'010116'!J57</f>
        <v>0</v>
      </c>
      <c r="K57" s="192">
        <f>'091108'!K57+'070000'!K58+'010116'!K57</f>
        <v>0</v>
      </c>
      <c r="L57" s="115">
        <f>SUM(L58:L60)</f>
        <v>0</v>
      </c>
      <c r="M57" s="13"/>
    </row>
    <row r="58" spans="1:13" ht="28.5">
      <c r="A58" s="176" t="s">
        <v>55</v>
      </c>
      <c r="B58" s="167">
        <v>2620</v>
      </c>
      <c r="C58" s="167">
        <v>290</v>
      </c>
      <c r="D58" s="192">
        <f>'091108'!D58+'070000'!D59+'010116'!D58</f>
        <v>0</v>
      </c>
      <c r="E58" s="192">
        <f>'091108'!E58+'070000'!E59+'010116'!E58</f>
        <v>0</v>
      </c>
      <c r="F58" s="192">
        <f>'091108'!F58+'070000'!F59+'010116'!F58</f>
        <v>0</v>
      </c>
      <c r="G58" s="192">
        <f>'091108'!G58+'070000'!G59+'010116'!G58</f>
        <v>0</v>
      </c>
      <c r="H58" s="192">
        <f>'091108'!H58+'070000'!H59+'010116'!H58</f>
        <v>0</v>
      </c>
      <c r="I58" s="192">
        <f>'091108'!I58+'070000'!I59+'010116'!I58</f>
        <v>0</v>
      </c>
      <c r="J58" s="192">
        <f>'091108'!J58+'070000'!J59+'010116'!J58</f>
        <v>0</v>
      </c>
      <c r="K58" s="192">
        <f>'091108'!K58+'070000'!K59+'010116'!K58</f>
        <v>0</v>
      </c>
      <c r="L58" s="116">
        <v>0</v>
      </c>
      <c r="M58" s="5"/>
    </row>
    <row r="59" spans="1:13" ht="28.5">
      <c r="A59" s="176" t="s">
        <v>196</v>
      </c>
      <c r="B59" s="167">
        <v>2630</v>
      </c>
      <c r="C59" s="167">
        <v>300</v>
      </c>
      <c r="D59" s="192">
        <f>'091108'!D59+'070000'!D60+'010116'!D59</f>
        <v>0</v>
      </c>
      <c r="E59" s="192">
        <f>'091108'!E59+'070000'!E60+'010116'!E59</f>
        <v>0</v>
      </c>
      <c r="F59" s="192">
        <f>'091108'!F59+'070000'!F60+'010116'!F59</f>
        <v>0</v>
      </c>
      <c r="G59" s="192">
        <f>'091108'!G59+'070000'!G60+'010116'!G59</f>
        <v>0</v>
      </c>
      <c r="H59" s="192">
        <f>'091108'!H59+'070000'!H60+'010116'!H59</f>
        <v>0</v>
      </c>
      <c r="I59" s="192">
        <f>'091108'!I59+'070000'!I60+'010116'!I59</f>
        <v>0</v>
      </c>
      <c r="J59" s="192">
        <f>'091108'!J59+'070000'!J60+'010116'!J59</f>
        <v>0</v>
      </c>
      <c r="K59" s="192">
        <f>'091108'!K59+'070000'!K60+'010116'!K59</f>
        <v>0</v>
      </c>
      <c r="L59" s="121">
        <v>0</v>
      </c>
      <c r="M59" s="5"/>
    </row>
    <row r="60" spans="1:13" ht="15.75">
      <c r="A60" s="169" t="s">
        <v>197</v>
      </c>
      <c r="B60" s="165">
        <v>2700</v>
      </c>
      <c r="C60" s="165">
        <v>310</v>
      </c>
      <c r="D60" s="191">
        <f>D61+D62+D63</f>
        <v>149300</v>
      </c>
      <c r="E60" s="191">
        <f aca="true" t="shared" si="8" ref="E60:K60">E61+E62+E63</f>
        <v>0</v>
      </c>
      <c r="F60" s="191">
        <f>'091108'!F60+'070000'!F61+'010116'!F60</f>
        <v>28800</v>
      </c>
      <c r="G60" s="191">
        <f t="shared" si="8"/>
        <v>0</v>
      </c>
      <c r="H60" s="191">
        <f t="shared" si="8"/>
        <v>14480</v>
      </c>
      <c r="I60" s="191">
        <f t="shared" si="8"/>
        <v>14480</v>
      </c>
      <c r="J60" s="191">
        <f t="shared" si="8"/>
        <v>14480</v>
      </c>
      <c r="K60" s="191">
        <f t="shared" si="8"/>
        <v>0</v>
      </c>
      <c r="L60" s="121">
        <v>0</v>
      </c>
      <c r="M60" s="5"/>
    </row>
    <row r="61" spans="1:13" ht="15">
      <c r="A61" s="172" t="s">
        <v>43</v>
      </c>
      <c r="B61" s="167">
        <v>2710</v>
      </c>
      <c r="C61" s="167">
        <v>320</v>
      </c>
      <c r="D61" s="192">
        <f>'091108'!D61+'070000'!D62+'010116'!D61</f>
        <v>0</v>
      </c>
      <c r="E61" s="192">
        <f>'091108'!E61+'070000'!E62+'010116'!E61</f>
        <v>0</v>
      </c>
      <c r="F61" s="192">
        <f>'091108'!F61+'070000'!F62+'010116'!F61</f>
        <v>0</v>
      </c>
      <c r="G61" s="192">
        <f>'091108'!G61+'070000'!G62+'010116'!G61</f>
        <v>0</v>
      </c>
      <c r="H61" s="192">
        <f>'091108'!H61+'070000'!H62+'010116'!H61</f>
        <v>0</v>
      </c>
      <c r="I61" s="192">
        <f>'091108'!I61+'070000'!I62+'010116'!I61</f>
        <v>0</v>
      </c>
      <c r="J61" s="192">
        <f>'091108'!J61+'070000'!J62+'010116'!J61</f>
        <v>0</v>
      </c>
      <c r="K61" s="192">
        <f>'091108'!K61+'070000'!K62+'010116'!K61</f>
        <v>0</v>
      </c>
      <c r="L61" s="111">
        <v>0</v>
      </c>
      <c r="M61" s="13"/>
    </row>
    <row r="62" spans="1:13" ht="15.75">
      <c r="A62" s="172" t="s">
        <v>73</v>
      </c>
      <c r="B62" s="167">
        <v>2720</v>
      </c>
      <c r="C62" s="167">
        <v>330</v>
      </c>
      <c r="D62" s="192">
        <f>'091108'!D62+'070000'!D63+'010116'!D62</f>
        <v>0</v>
      </c>
      <c r="E62" s="192">
        <f>'091108'!E62+'070000'!E63+'010116'!E62</f>
        <v>0</v>
      </c>
      <c r="F62" s="192">
        <f>'091108'!F62+'070000'!F63+'010116'!F62</f>
        <v>0</v>
      </c>
      <c r="G62" s="192">
        <f>'091108'!G62+'070000'!G63+'010116'!G62</f>
        <v>0</v>
      </c>
      <c r="H62" s="192">
        <f>'091108'!H62+'070000'!H63+'010116'!H62</f>
        <v>0</v>
      </c>
      <c r="I62" s="192">
        <f>'091108'!I62+'070000'!I63+'010116'!I62</f>
        <v>0</v>
      </c>
      <c r="J62" s="192">
        <f>'091108'!J62+'070000'!J63+'010116'!J62</f>
        <v>0</v>
      </c>
      <c r="K62" s="192">
        <f>'091108'!K62+'070000'!K63+'010116'!K62</f>
        <v>0</v>
      </c>
      <c r="L62" s="118">
        <f>SUM(L63,L74,L75)</f>
        <v>0</v>
      </c>
      <c r="M62" s="18"/>
    </row>
    <row r="63" spans="1:13" ht="15.75">
      <c r="A63" s="172" t="s">
        <v>198</v>
      </c>
      <c r="B63" s="167">
        <v>2730</v>
      </c>
      <c r="C63" s="167">
        <v>340</v>
      </c>
      <c r="D63" s="192">
        <f>'091108'!D63+'070000'!D64+'010116'!D63</f>
        <v>149300</v>
      </c>
      <c r="E63" s="192">
        <f>'091108'!E63+'070000'!E64+'010116'!E63</f>
        <v>0</v>
      </c>
      <c r="F63" s="192">
        <f>'091108'!F63+'070000'!F64+'010116'!F63</f>
        <v>0</v>
      </c>
      <c r="G63" s="192">
        <f>'091108'!G63+'070000'!G64+'010116'!G63</f>
        <v>0</v>
      </c>
      <c r="H63" s="192">
        <f>'091108'!H63+'070000'!H64+'010116'!H63</f>
        <v>14480</v>
      </c>
      <c r="I63" s="192">
        <f>'091108'!I63+'070000'!I64+'010116'!I63</f>
        <v>14480</v>
      </c>
      <c r="J63" s="192">
        <f>'091108'!J63+'070000'!J64+'010116'!J63</f>
        <v>14480</v>
      </c>
      <c r="K63" s="192">
        <f>'091108'!K63+'070000'!K64+'010116'!K63</f>
        <v>0</v>
      </c>
      <c r="L63" s="118">
        <f>SUM(L64:L65,L69)</f>
        <v>0</v>
      </c>
      <c r="M63" s="18"/>
    </row>
    <row r="64" spans="1:13" ht="15.75">
      <c r="A64" s="169" t="s">
        <v>199</v>
      </c>
      <c r="B64" s="165">
        <v>2800</v>
      </c>
      <c r="C64" s="165">
        <v>350</v>
      </c>
      <c r="D64" s="191">
        <f>'091108'!D64+'070000'!D65+'010116'!D64</f>
        <v>180500</v>
      </c>
      <c r="E64" s="191">
        <f>'091108'!E64+'070000'!E65+'010116'!E64</f>
        <v>0</v>
      </c>
      <c r="F64" s="191">
        <f>'091108'!F64+'070000'!F65+'010116'!F64</f>
        <v>0</v>
      </c>
      <c r="G64" s="191">
        <f>'091108'!G64+'070000'!G65+'010116'!G64</f>
        <v>0</v>
      </c>
      <c r="H64" s="191">
        <f>'091108'!H64+'070000'!H65+'010116'!H64</f>
        <v>524.71</v>
      </c>
      <c r="I64" s="191">
        <f>'091108'!I64+'070000'!I65+'010116'!I64</f>
        <v>524.71</v>
      </c>
      <c r="J64" s="191">
        <f>'091108'!J64+'070000'!J65+'010116'!J64</f>
        <v>524.71</v>
      </c>
      <c r="K64" s="191">
        <f>'091108'!K64+'070000'!K65+'010116'!K64</f>
        <v>0</v>
      </c>
      <c r="L64" s="111">
        <v>0</v>
      </c>
      <c r="M64" s="13"/>
    </row>
    <row r="65" spans="1:13" ht="15.75">
      <c r="A65" s="178" t="s">
        <v>46</v>
      </c>
      <c r="B65" s="46">
        <v>3000</v>
      </c>
      <c r="C65" s="46">
        <v>360</v>
      </c>
      <c r="D65" s="191">
        <f>D66+D89</f>
        <v>0</v>
      </c>
      <c r="E65" s="191">
        <f aca="true" t="shared" si="9" ref="E65:K65">E66+E89</f>
        <v>0</v>
      </c>
      <c r="F65" s="191">
        <f t="shared" si="9"/>
        <v>0</v>
      </c>
      <c r="G65" s="191">
        <f t="shared" si="9"/>
        <v>0</v>
      </c>
      <c r="H65" s="191">
        <f t="shared" si="9"/>
        <v>0</v>
      </c>
      <c r="I65" s="191">
        <f t="shared" si="9"/>
        <v>0</v>
      </c>
      <c r="J65" s="191">
        <f t="shared" si="9"/>
        <v>0</v>
      </c>
      <c r="K65" s="191">
        <f t="shared" si="9"/>
        <v>0</v>
      </c>
      <c r="L65" s="111">
        <v>0</v>
      </c>
      <c r="M65" s="13"/>
    </row>
    <row r="66" spans="1:13" ht="15.75">
      <c r="A66" s="105" t="s">
        <v>47</v>
      </c>
      <c r="B66" s="46">
        <v>3100</v>
      </c>
      <c r="C66" s="46">
        <v>370</v>
      </c>
      <c r="D66" s="191">
        <f>D67+D68+D73+D77+D87+D88</f>
        <v>0</v>
      </c>
      <c r="E66" s="191">
        <f aca="true" t="shared" si="10" ref="E66:K66">E67+E68+E73+E77+E87+E88</f>
        <v>0</v>
      </c>
      <c r="F66" s="191">
        <f t="shared" si="10"/>
        <v>0</v>
      </c>
      <c r="G66" s="191">
        <f t="shared" si="10"/>
        <v>0</v>
      </c>
      <c r="H66" s="191">
        <f t="shared" si="10"/>
        <v>0</v>
      </c>
      <c r="I66" s="191">
        <f t="shared" si="10"/>
        <v>0</v>
      </c>
      <c r="J66" s="191">
        <f t="shared" si="10"/>
        <v>0</v>
      </c>
      <c r="K66" s="191">
        <f t="shared" si="10"/>
        <v>0</v>
      </c>
      <c r="L66" s="111">
        <v>0</v>
      </c>
      <c r="M66" s="5"/>
    </row>
    <row r="67" spans="1:13" ht="30.75" customHeight="1">
      <c r="A67" s="176" t="s">
        <v>48</v>
      </c>
      <c r="B67" s="167">
        <v>3110</v>
      </c>
      <c r="C67" s="167">
        <v>380</v>
      </c>
      <c r="D67" s="192">
        <f>'091108'!D67+'070000'!D68+'010116'!D67</f>
        <v>0</v>
      </c>
      <c r="E67" s="192">
        <f>'091108'!E67+'070000'!E68+'010116'!E67</f>
        <v>0</v>
      </c>
      <c r="F67" s="192">
        <f>'091108'!F67+'070000'!F68+'010116'!F67</f>
        <v>0</v>
      </c>
      <c r="G67" s="192">
        <f>'091108'!G67+'070000'!G68+'010116'!G67</f>
        <v>0</v>
      </c>
      <c r="H67" s="192">
        <f>'091108'!H67+'070000'!H68+'010116'!H67</f>
        <v>0</v>
      </c>
      <c r="I67" s="192">
        <f>'091108'!I67+'070000'!I68+'010116'!I67</f>
        <v>0</v>
      </c>
      <c r="J67" s="192">
        <f>'091108'!J67+'070000'!J68+'010116'!J67</f>
        <v>0</v>
      </c>
      <c r="K67" s="192">
        <f>'091108'!K67+'070000'!K68+'010116'!K67</f>
        <v>0</v>
      </c>
      <c r="L67" s="114">
        <v>0</v>
      </c>
      <c r="M67" s="5"/>
    </row>
    <row r="68" spans="1:13" ht="15">
      <c r="A68" s="172" t="s">
        <v>49</v>
      </c>
      <c r="B68" s="167">
        <v>3120</v>
      </c>
      <c r="C68" s="167">
        <v>390</v>
      </c>
      <c r="D68" s="192">
        <f>D69+D71</f>
        <v>0</v>
      </c>
      <c r="E68" s="192">
        <f aca="true" t="shared" si="11" ref="E68:K68">E69+E71</f>
        <v>0</v>
      </c>
      <c r="F68" s="192">
        <f t="shared" si="11"/>
        <v>0</v>
      </c>
      <c r="G68" s="192">
        <f t="shared" si="11"/>
        <v>0</v>
      </c>
      <c r="H68" s="192">
        <f t="shared" si="11"/>
        <v>0</v>
      </c>
      <c r="I68" s="192">
        <f t="shared" si="11"/>
        <v>0</v>
      </c>
      <c r="J68" s="192">
        <f t="shared" si="11"/>
        <v>0</v>
      </c>
      <c r="K68" s="192">
        <f t="shared" si="11"/>
        <v>0</v>
      </c>
      <c r="L68" s="111">
        <v>0</v>
      </c>
      <c r="M68" s="5"/>
    </row>
    <row r="69" spans="1:13" ht="15">
      <c r="A69" s="177" t="s">
        <v>200</v>
      </c>
      <c r="B69" s="174">
        <v>3121</v>
      </c>
      <c r="C69" s="174">
        <v>400</v>
      </c>
      <c r="D69" s="231">
        <f>'091108'!D69+'070000'!D70+'010116'!D69</f>
        <v>0</v>
      </c>
      <c r="E69" s="231">
        <f>'091108'!E69+'070000'!E70+'010116'!E69</f>
        <v>0</v>
      </c>
      <c r="F69" s="231">
        <f>'091108'!F69+'070000'!F70+'010116'!F69</f>
        <v>0</v>
      </c>
      <c r="G69" s="231">
        <f>'091108'!G69+'070000'!G70+'010116'!G69</f>
        <v>0</v>
      </c>
      <c r="H69" s="231">
        <f>'091108'!H69+'070000'!H70+'010116'!H69</f>
        <v>0</v>
      </c>
      <c r="I69" s="231">
        <f>'091108'!I69+'070000'!I70+'010116'!I69</f>
        <v>0</v>
      </c>
      <c r="J69" s="231">
        <f>'091108'!J69+'070000'!J70+'010116'!J69</f>
        <v>0</v>
      </c>
      <c r="K69" s="231">
        <f>'091108'!K69+'070000'!K70+'010116'!K69</f>
        <v>0</v>
      </c>
      <c r="L69" s="115">
        <f>SUM(L70:L73)</f>
        <v>0</v>
      </c>
      <c r="M69" s="13"/>
    </row>
    <row r="70" spans="1:13" ht="15" hidden="1">
      <c r="A70" s="173" t="s">
        <v>56</v>
      </c>
      <c r="B70" s="174">
        <v>2122</v>
      </c>
      <c r="C70" s="174"/>
      <c r="D70" s="231"/>
      <c r="E70" s="200"/>
      <c r="F70" s="200"/>
      <c r="G70" s="200"/>
      <c r="H70" s="231"/>
      <c r="I70" s="231"/>
      <c r="J70" s="196"/>
      <c r="K70" s="200"/>
      <c r="L70" s="111">
        <v>0</v>
      </c>
      <c r="M70" s="5"/>
    </row>
    <row r="71" spans="1:13" ht="15.75" customHeight="1">
      <c r="A71" s="179" t="s">
        <v>201</v>
      </c>
      <c r="B71" s="174">
        <v>3122</v>
      </c>
      <c r="C71" s="174">
        <v>410</v>
      </c>
      <c r="D71" s="231">
        <f>'091108'!D71+'070000'!D72+'010116'!D71</f>
        <v>0</v>
      </c>
      <c r="E71" s="231">
        <f>'091108'!E71+'070000'!E72+'010116'!E71</f>
        <v>0</v>
      </c>
      <c r="F71" s="231">
        <f>'091108'!F71+'070000'!F72+'010116'!F71</f>
        <v>0</v>
      </c>
      <c r="G71" s="231">
        <f>'091108'!G71+'070000'!G72+'010116'!G71</f>
        <v>0</v>
      </c>
      <c r="H71" s="231">
        <f>'091108'!H71+'070000'!H72+'010116'!H71</f>
        <v>0</v>
      </c>
      <c r="I71" s="231">
        <f>'091108'!I71+'070000'!I72+'010116'!I71</f>
        <v>0</v>
      </c>
      <c r="J71" s="231">
        <f>'091108'!J71+'070000'!J72+'010116'!J71</f>
        <v>0</v>
      </c>
      <c r="K71" s="231">
        <f>'091108'!K71+'070000'!K72+'010116'!K71</f>
        <v>0</v>
      </c>
      <c r="L71" s="111">
        <v>0</v>
      </c>
      <c r="M71" s="5"/>
    </row>
    <row r="72" spans="1:13" ht="15" hidden="1">
      <c r="A72" s="88"/>
      <c r="B72" s="89"/>
      <c r="C72" s="89"/>
      <c r="D72" s="231"/>
      <c r="E72" s="200"/>
      <c r="F72" s="200"/>
      <c r="G72" s="200"/>
      <c r="H72" s="231"/>
      <c r="I72" s="231"/>
      <c r="J72" s="196"/>
      <c r="K72" s="200"/>
      <c r="L72" s="111">
        <v>0</v>
      </c>
      <c r="M72" s="5"/>
    </row>
    <row r="73" spans="1:13" ht="15">
      <c r="A73" s="180" t="s">
        <v>146</v>
      </c>
      <c r="B73" s="167">
        <v>3130</v>
      </c>
      <c r="C73" s="167">
        <v>420</v>
      </c>
      <c r="D73" s="192">
        <f>D74+D76</f>
        <v>0</v>
      </c>
      <c r="E73" s="192">
        <f aca="true" t="shared" si="12" ref="E73:K73">E74+E76</f>
        <v>0</v>
      </c>
      <c r="F73" s="192">
        <f t="shared" si="12"/>
        <v>0</v>
      </c>
      <c r="G73" s="192">
        <f t="shared" si="12"/>
        <v>0</v>
      </c>
      <c r="H73" s="192">
        <f t="shared" si="12"/>
        <v>0</v>
      </c>
      <c r="I73" s="192">
        <f t="shared" si="12"/>
        <v>0</v>
      </c>
      <c r="J73" s="192">
        <f t="shared" si="12"/>
        <v>0</v>
      </c>
      <c r="K73" s="192">
        <f t="shared" si="12"/>
        <v>0</v>
      </c>
      <c r="L73" s="111">
        <v>0</v>
      </c>
      <c r="M73" s="5"/>
    </row>
    <row r="74" spans="1:13" ht="15">
      <c r="A74" s="95" t="s">
        <v>202</v>
      </c>
      <c r="B74" s="39">
        <v>3131</v>
      </c>
      <c r="C74" s="39">
        <v>430</v>
      </c>
      <c r="D74" s="231">
        <f>'091108'!D74+'070000'!D75+'010116'!D74</f>
        <v>0</v>
      </c>
      <c r="E74" s="231">
        <f>'091108'!E74+'070000'!E75+'010116'!E74</f>
        <v>0</v>
      </c>
      <c r="F74" s="231">
        <f>'091108'!F74+'070000'!F75+'010116'!F74</f>
        <v>0</v>
      </c>
      <c r="G74" s="231">
        <f>'091108'!G74+'070000'!G75+'010116'!G74</f>
        <v>0</v>
      </c>
      <c r="H74" s="231">
        <f>'091108'!H74+'070000'!H75+'010116'!H74</f>
        <v>0</v>
      </c>
      <c r="I74" s="231">
        <f>'091108'!I74+'070000'!I75+'010116'!I74</f>
        <v>0</v>
      </c>
      <c r="J74" s="231">
        <f>'091108'!J74+'070000'!J75+'010116'!J74</f>
        <v>0</v>
      </c>
      <c r="K74" s="231">
        <f>'091108'!K74+'070000'!K75+'010116'!K74</f>
        <v>0</v>
      </c>
      <c r="L74" s="116">
        <v>0</v>
      </c>
      <c r="M74" s="5"/>
    </row>
    <row r="75" spans="1:13" ht="15" hidden="1">
      <c r="A75" s="95" t="s">
        <v>147</v>
      </c>
      <c r="B75" s="39">
        <v>2132</v>
      </c>
      <c r="C75" s="39"/>
      <c r="D75" s="231"/>
      <c r="E75" s="200"/>
      <c r="F75" s="200"/>
      <c r="G75" s="200"/>
      <c r="H75" s="231"/>
      <c r="I75" s="231"/>
      <c r="J75" s="196"/>
      <c r="K75" s="200"/>
      <c r="L75" s="116">
        <v>0</v>
      </c>
      <c r="M75" s="5"/>
    </row>
    <row r="76" spans="1:13" ht="15">
      <c r="A76" s="95" t="s">
        <v>148</v>
      </c>
      <c r="B76" s="39">
        <v>3132</v>
      </c>
      <c r="C76" s="39">
        <v>440</v>
      </c>
      <c r="D76" s="231">
        <f>'091108'!D76+'070000'!D77+'010116'!D76</f>
        <v>0</v>
      </c>
      <c r="E76" s="231">
        <f>'091108'!E76+'070000'!E77+'010116'!E76</f>
        <v>0</v>
      </c>
      <c r="F76" s="231">
        <f>'091108'!F76+'070000'!F77+'010116'!F76</f>
        <v>0</v>
      </c>
      <c r="G76" s="231">
        <f>'091108'!G76+'070000'!G77+'010116'!G76</f>
        <v>0</v>
      </c>
      <c r="H76" s="231">
        <f>'091108'!H76+'070000'!H77+'010116'!H76</f>
        <v>0</v>
      </c>
      <c r="I76" s="231">
        <f>'091108'!I76+'070000'!I77+'010116'!I76</f>
        <v>0</v>
      </c>
      <c r="J76" s="231">
        <f>'091108'!J76+'070000'!J77+'010116'!J76</f>
        <v>0</v>
      </c>
      <c r="K76" s="231">
        <f>'091108'!K76+'070000'!K77+'010116'!K76</f>
        <v>0</v>
      </c>
      <c r="L76" s="120" t="s">
        <v>80</v>
      </c>
      <c r="M76" s="5"/>
    </row>
    <row r="77" spans="1:13" ht="15.75" thickBot="1">
      <c r="A77" s="180" t="s">
        <v>101</v>
      </c>
      <c r="B77" s="167">
        <v>3140</v>
      </c>
      <c r="C77" s="167">
        <v>450</v>
      </c>
      <c r="D77" s="192">
        <f>D78+D80+D86</f>
        <v>0</v>
      </c>
      <c r="E77" s="192">
        <f aca="true" t="shared" si="13" ref="E77:K77">E78+E80+E86</f>
        <v>0</v>
      </c>
      <c r="F77" s="192">
        <f t="shared" si="13"/>
        <v>0</v>
      </c>
      <c r="G77" s="192">
        <f t="shared" si="13"/>
        <v>0</v>
      </c>
      <c r="H77" s="192">
        <f t="shared" si="13"/>
        <v>0</v>
      </c>
      <c r="I77" s="192">
        <f t="shared" si="13"/>
        <v>0</v>
      </c>
      <c r="J77" s="192">
        <f t="shared" si="13"/>
        <v>0</v>
      </c>
      <c r="K77" s="192">
        <f t="shared" si="13"/>
        <v>0</v>
      </c>
      <c r="L77" s="82"/>
      <c r="M77" s="5"/>
    </row>
    <row r="78" spans="1:12" ht="15.75" thickTop="1">
      <c r="A78" s="95" t="s">
        <v>203</v>
      </c>
      <c r="B78" s="39">
        <v>3141</v>
      </c>
      <c r="C78" s="39">
        <v>460</v>
      </c>
      <c r="D78" s="231">
        <f>'091108'!D78+'070000'!D79+'010116'!D78</f>
        <v>0</v>
      </c>
      <c r="E78" s="231">
        <f>'091108'!E78+'070000'!E79+'010116'!E78</f>
        <v>0</v>
      </c>
      <c r="F78" s="231">
        <f>'091108'!F78+'070000'!F79+'010116'!F78</f>
        <v>0</v>
      </c>
      <c r="G78" s="231">
        <f>'091108'!G78+'070000'!G79+'010116'!G78</f>
        <v>0</v>
      </c>
      <c r="H78" s="231">
        <f>'091108'!H78+'070000'!H79+'010116'!H78</f>
        <v>0</v>
      </c>
      <c r="I78" s="231">
        <f>'091108'!I78+'070000'!I79+'010116'!I78</f>
        <v>0</v>
      </c>
      <c r="J78" s="231">
        <f>'091108'!J78+'070000'!J79+'010116'!J78</f>
        <v>0</v>
      </c>
      <c r="K78" s="231">
        <f>'091108'!K78+'070000'!K79+'010116'!K78</f>
        <v>0</v>
      </c>
      <c r="L78" s="110">
        <v>11</v>
      </c>
    </row>
    <row r="79" spans="1:12" ht="15" hidden="1">
      <c r="A79" s="92" t="s">
        <v>103</v>
      </c>
      <c r="B79" s="39">
        <v>2142</v>
      </c>
      <c r="C79" s="39"/>
      <c r="D79" s="231"/>
      <c r="E79" s="232"/>
      <c r="F79" s="232"/>
      <c r="G79" s="232"/>
      <c r="H79" s="254"/>
      <c r="I79" s="254"/>
      <c r="J79" s="280"/>
      <c r="K79" s="233"/>
      <c r="L79" s="111">
        <v>0</v>
      </c>
    </row>
    <row r="80" spans="1:12" ht="15">
      <c r="A80" s="92" t="s">
        <v>204</v>
      </c>
      <c r="B80" s="39">
        <v>3142</v>
      </c>
      <c r="C80" s="39">
        <v>470</v>
      </c>
      <c r="D80" s="231">
        <f>'091108'!D80+'070000'!D81+'010116'!D80</f>
        <v>0</v>
      </c>
      <c r="E80" s="231">
        <f>'091108'!E80+'070000'!E81+'010116'!E80</f>
        <v>0</v>
      </c>
      <c r="F80" s="231">
        <f>'091108'!F80+'070000'!F81+'010116'!F80</f>
        <v>0</v>
      </c>
      <c r="G80" s="231">
        <f>'091108'!G80+'070000'!G81+'010116'!G80</f>
        <v>0</v>
      </c>
      <c r="H80" s="231">
        <f>'091108'!H80+'070000'!H81+'010116'!H80</f>
        <v>0</v>
      </c>
      <c r="I80" s="231">
        <f>'091108'!I80+'070000'!I81+'010116'!I80</f>
        <v>0</v>
      </c>
      <c r="J80" s="231">
        <f>'091108'!J80+'070000'!J81+'010116'!J80</f>
        <v>0</v>
      </c>
      <c r="K80" s="231">
        <f>'091108'!K80+'070000'!K81+'010116'!K80</f>
        <v>0</v>
      </c>
      <c r="L80" s="111">
        <v>0</v>
      </c>
    </row>
    <row r="81" spans="1:13" ht="15.75" hidden="1" thickTop="1">
      <c r="A81" s="92"/>
      <c r="B81" s="145"/>
      <c r="C81" s="145"/>
      <c r="D81" s="231"/>
      <c r="E81" s="266"/>
      <c r="F81" s="265"/>
      <c r="G81" s="265"/>
      <c r="H81" s="231"/>
      <c r="I81" s="231"/>
      <c r="J81" s="196"/>
      <c r="K81" s="265"/>
      <c r="L81" s="111">
        <v>0</v>
      </c>
      <c r="M81" s="9"/>
    </row>
    <row r="82" spans="1:13" ht="15" hidden="1">
      <c r="A82" s="92"/>
      <c r="B82" s="145"/>
      <c r="C82" s="145"/>
      <c r="D82" s="231"/>
      <c r="E82" s="200"/>
      <c r="F82" s="200"/>
      <c r="G82" s="200"/>
      <c r="H82" s="231"/>
      <c r="I82" s="231"/>
      <c r="J82" s="196"/>
      <c r="K82" s="200"/>
      <c r="L82" s="111">
        <v>0</v>
      </c>
      <c r="M82" s="5"/>
    </row>
    <row r="83" spans="1:13" ht="15.75" hidden="1">
      <c r="A83" s="92"/>
      <c r="B83" s="145"/>
      <c r="C83" s="145"/>
      <c r="D83" s="231"/>
      <c r="E83" s="200"/>
      <c r="F83" s="200"/>
      <c r="G83" s="200"/>
      <c r="H83" s="231"/>
      <c r="I83" s="231"/>
      <c r="J83" s="196"/>
      <c r="K83" s="200"/>
      <c r="L83" s="109">
        <v>0</v>
      </c>
      <c r="M83" s="5"/>
    </row>
    <row r="84" spans="1:13" ht="15.75" hidden="1">
      <c r="A84" s="92"/>
      <c r="B84" s="145"/>
      <c r="C84" s="145"/>
      <c r="D84" s="231"/>
      <c r="E84" s="200"/>
      <c r="F84" s="200"/>
      <c r="G84" s="200"/>
      <c r="H84" s="231"/>
      <c r="I84" s="231"/>
      <c r="J84" s="196"/>
      <c r="K84" s="200"/>
      <c r="L84" s="109">
        <v>0</v>
      </c>
      <c r="M84" s="5"/>
    </row>
    <row r="85" spans="1:13" ht="20.25" customHeight="1" hidden="1">
      <c r="A85" s="68">
        <v>1</v>
      </c>
      <c r="B85" s="39">
        <v>2</v>
      </c>
      <c r="C85" s="39"/>
      <c r="D85" s="231"/>
      <c r="E85" s="200"/>
      <c r="F85" s="200"/>
      <c r="G85" s="200"/>
      <c r="H85" s="231"/>
      <c r="I85" s="231"/>
      <c r="J85" s="196"/>
      <c r="K85" s="200"/>
      <c r="L85" s="121">
        <f>SUM(L86,L104)</f>
        <v>0</v>
      </c>
      <c r="M85" s="5"/>
    </row>
    <row r="86" spans="1:13" ht="15">
      <c r="A86" s="95" t="s">
        <v>105</v>
      </c>
      <c r="B86" s="39">
        <v>3143</v>
      </c>
      <c r="C86" s="39">
        <v>480</v>
      </c>
      <c r="D86" s="231">
        <f>'091108'!D86+'070000'!D87+'010116'!D86</f>
        <v>0</v>
      </c>
      <c r="E86" s="231">
        <f>'091108'!E86+'070000'!E87+'010116'!E86</f>
        <v>0</v>
      </c>
      <c r="F86" s="231">
        <f>'091108'!F86+'070000'!F87+'010116'!F86</f>
        <v>0</v>
      </c>
      <c r="G86" s="231">
        <f>'091108'!G86+'070000'!G87+'010116'!G86</f>
        <v>0</v>
      </c>
      <c r="H86" s="231">
        <f>'091108'!H86+'070000'!H87+'010116'!H86</f>
        <v>0</v>
      </c>
      <c r="I86" s="231">
        <f>'091108'!I86+'070000'!I87+'010116'!I86</f>
        <v>0</v>
      </c>
      <c r="J86" s="231">
        <f>'091108'!J86+'070000'!J87+'010116'!J86</f>
        <v>0</v>
      </c>
      <c r="K86" s="231">
        <f>'091108'!K86+'070000'!K87+'010116'!K86</f>
        <v>0</v>
      </c>
      <c r="L86" s="121">
        <f>SUM(L87,L94)</f>
        <v>0</v>
      </c>
      <c r="M86" s="5"/>
    </row>
    <row r="87" spans="1:13" ht="15">
      <c r="A87" s="180" t="s">
        <v>78</v>
      </c>
      <c r="B87" s="167">
        <v>3150</v>
      </c>
      <c r="C87" s="167">
        <v>490</v>
      </c>
      <c r="D87" s="192">
        <f>'091108'!D87+'070000'!D88+'010116'!D87</f>
        <v>0</v>
      </c>
      <c r="E87" s="192">
        <f>'091108'!E87+'070000'!E88+'010116'!E87</f>
        <v>0</v>
      </c>
      <c r="F87" s="192">
        <f>'091108'!F87+'070000'!F88+'010116'!F87</f>
        <v>0</v>
      </c>
      <c r="G87" s="192">
        <f>'091108'!G87+'070000'!G88+'010116'!G87</f>
        <v>0</v>
      </c>
      <c r="H87" s="192">
        <f>'091108'!H87+'070000'!H88+'010116'!H87</f>
        <v>0</v>
      </c>
      <c r="I87" s="192">
        <f>'091108'!I87+'070000'!I88+'010116'!I87</f>
        <v>0</v>
      </c>
      <c r="J87" s="192">
        <f>'091108'!J87+'070000'!J88+'010116'!J87</f>
        <v>0</v>
      </c>
      <c r="K87" s="192">
        <f>'091108'!K87+'070000'!K88+'010116'!K87</f>
        <v>0</v>
      </c>
      <c r="L87" s="122">
        <f>SUM(L88:L93)</f>
        <v>0</v>
      </c>
      <c r="M87" s="18"/>
    </row>
    <row r="88" spans="1:13" ht="15.75">
      <c r="A88" s="180" t="s">
        <v>106</v>
      </c>
      <c r="B88" s="167">
        <v>3160</v>
      </c>
      <c r="C88" s="167">
        <v>500</v>
      </c>
      <c r="D88" s="192">
        <f>'091108'!D88+'070000'!D89+'010116'!D88</f>
        <v>0</v>
      </c>
      <c r="E88" s="192">
        <f>'091108'!E88+'070000'!E89+'010116'!E88</f>
        <v>0</v>
      </c>
      <c r="F88" s="192">
        <f>'091108'!F88+'070000'!F89+'010116'!F88</f>
        <v>0</v>
      </c>
      <c r="G88" s="192">
        <f>'091108'!G88+'070000'!G89+'010116'!G88</f>
        <v>0</v>
      </c>
      <c r="H88" s="192">
        <f>'091108'!H88+'070000'!H89+'010116'!H88</f>
        <v>0</v>
      </c>
      <c r="I88" s="192">
        <f>'091108'!I88+'070000'!I89+'010116'!I88</f>
        <v>0</v>
      </c>
      <c r="J88" s="192">
        <f>'091108'!J88+'070000'!J89+'010116'!J88</f>
        <v>0</v>
      </c>
      <c r="K88" s="192">
        <f>'091108'!K88+'070000'!K89+'010116'!K88</f>
        <v>0</v>
      </c>
      <c r="L88" s="118">
        <f>SUM(L91,L107)</f>
        <v>0</v>
      </c>
      <c r="M88" s="18"/>
    </row>
    <row r="89" spans="1:13" ht="15.75">
      <c r="A89" s="181" t="s">
        <v>58</v>
      </c>
      <c r="B89" s="165">
        <v>3200</v>
      </c>
      <c r="C89" s="165">
        <v>510</v>
      </c>
      <c r="D89" s="191">
        <f>D90+D91+D92+D93</f>
        <v>0</v>
      </c>
      <c r="E89" s="191">
        <f aca="true" t="shared" si="14" ref="E89:K89">E90+E91+E92+E93</f>
        <v>0</v>
      </c>
      <c r="F89" s="191">
        <f t="shared" si="14"/>
        <v>0</v>
      </c>
      <c r="G89" s="191">
        <f t="shared" si="14"/>
        <v>0</v>
      </c>
      <c r="H89" s="191">
        <f t="shared" si="14"/>
        <v>0</v>
      </c>
      <c r="I89" s="191">
        <f t="shared" si="14"/>
        <v>0</v>
      </c>
      <c r="J89" s="191">
        <f t="shared" si="14"/>
        <v>0</v>
      </c>
      <c r="K89" s="191">
        <f t="shared" si="14"/>
        <v>0</v>
      </c>
      <c r="L89" s="118"/>
      <c r="M89" s="18"/>
    </row>
    <row r="90" spans="1:13" ht="30.75" customHeight="1">
      <c r="A90" s="180" t="s">
        <v>107</v>
      </c>
      <c r="B90" s="167">
        <v>3210</v>
      </c>
      <c r="C90" s="167">
        <v>520</v>
      </c>
      <c r="D90" s="192">
        <f>'091108'!D90+'070000'!D91+'010116'!D90</f>
        <v>0</v>
      </c>
      <c r="E90" s="192">
        <f>'091108'!E90+'070000'!E91+'010116'!E90</f>
        <v>0</v>
      </c>
      <c r="F90" s="192">
        <f>'091108'!F90+'070000'!F91+'010116'!F90</f>
        <v>0</v>
      </c>
      <c r="G90" s="192">
        <f>'091108'!G90+'070000'!G91+'010116'!G90</f>
        <v>0</v>
      </c>
      <c r="H90" s="192">
        <f>'091108'!H90+'070000'!H91+'010116'!H90</f>
        <v>0</v>
      </c>
      <c r="I90" s="192">
        <f>'091108'!I90+'070000'!I91+'010116'!I90</f>
        <v>0</v>
      </c>
      <c r="J90" s="192">
        <f>'091108'!J90+'070000'!J91+'010116'!J90</f>
        <v>0</v>
      </c>
      <c r="K90" s="192">
        <f>'091108'!K90+'070000'!K91+'010116'!K90</f>
        <v>0</v>
      </c>
      <c r="L90" s="118"/>
      <c r="M90" s="18"/>
    </row>
    <row r="91" spans="1:13" ht="28.5">
      <c r="A91" s="182" t="s">
        <v>75</v>
      </c>
      <c r="B91" s="167">
        <v>3220</v>
      </c>
      <c r="C91" s="167">
        <v>530</v>
      </c>
      <c r="D91" s="192">
        <f>'091108'!D91+'070000'!D92+'010116'!D91</f>
        <v>0</v>
      </c>
      <c r="E91" s="192">
        <f>'091108'!E91+'070000'!E92+'010116'!E91</f>
        <v>0</v>
      </c>
      <c r="F91" s="192">
        <f>'091108'!F91+'070000'!F92+'010116'!F91</f>
        <v>0</v>
      </c>
      <c r="G91" s="192">
        <f>'091108'!G91+'070000'!G92+'010116'!G91</f>
        <v>0</v>
      </c>
      <c r="H91" s="192">
        <f>'091108'!H91+'070000'!H92+'010116'!H91</f>
        <v>0</v>
      </c>
      <c r="I91" s="192">
        <f>'091108'!I91+'070000'!I92+'010116'!I91</f>
        <v>0</v>
      </c>
      <c r="J91" s="192">
        <f>'091108'!J91+'070000'!J92+'010116'!J91</f>
        <v>0</v>
      </c>
      <c r="K91" s="192">
        <f>'091108'!K91+'070000'!K92+'010116'!K91</f>
        <v>0</v>
      </c>
      <c r="L91" s="111">
        <v>0</v>
      </c>
      <c r="M91" s="19"/>
    </row>
    <row r="92" spans="1:13" ht="28.5">
      <c r="A92" s="182" t="s">
        <v>205</v>
      </c>
      <c r="B92" s="167">
        <v>3230</v>
      </c>
      <c r="C92" s="167">
        <v>540</v>
      </c>
      <c r="D92" s="192">
        <f>'091108'!D92+'070000'!D93+'010116'!D92</f>
        <v>0</v>
      </c>
      <c r="E92" s="192">
        <f>'091108'!E92+'070000'!E93+'010116'!E92</f>
        <v>0</v>
      </c>
      <c r="F92" s="192">
        <f>'091108'!F92+'070000'!F93+'010116'!F92</f>
        <v>0</v>
      </c>
      <c r="G92" s="192">
        <f>'091108'!G92+'070000'!G93+'010116'!G92</f>
        <v>0</v>
      </c>
      <c r="H92" s="192">
        <f>'091108'!H92+'070000'!H93+'010116'!H92</f>
        <v>0</v>
      </c>
      <c r="I92" s="192">
        <f>'091108'!I92+'070000'!I93+'010116'!I92</f>
        <v>0</v>
      </c>
      <c r="J92" s="192">
        <f>'091108'!J92+'070000'!J93+'010116'!J92</f>
        <v>0</v>
      </c>
      <c r="K92" s="192">
        <f>'091108'!K92+'070000'!K93+'010116'!K92</f>
        <v>0</v>
      </c>
      <c r="L92" s="111"/>
      <c r="M92" s="19"/>
    </row>
    <row r="93" spans="1:13" ht="16.5" customHeight="1">
      <c r="A93" s="182" t="s">
        <v>108</v>
      </c>
      <c r="B93" s="167">
        <v>3240</v>
      </c>
      <c r="C93" s="167">
        <v>550</v>
      </c>
      <c r="D93" s="192">
        <f>'091108'!D93+'070000'!D94+'010116'!D93</f>
        <v>0</v>
      </c>
      <c r="E93" s="192">
        <f>'091108'!E93+'070000'!E94+'010116'!E93</f>
        <v>0</v>
      </c>
      <c r="F93" s="192">
        <f>'091108'!F93+'070000'!F94+'010116'!F93</f>
        <v>0</v>
      </c>
      <c r="G93" s="192">
        <f>'091108'!G93+'070000'!G94+'010116'!G93</f>
        <v>0</v>
      </c>
      <c r="H93" s="192">
        <f>'091108'!H93+'070000'!H94+'010116'!H93</f>
        <v>0</v>
      </c>
      <c r="I93" s="192">
        <f>'091108'!I93+'070000'!I94+'010116'!I93</f>
        <v>0</v>
      </c>
      <c r="J93" s="192">
        <f>'091108'!J93+'070000'!J94+'010116'!J93</f>
        <v>0</v>
      </c>
      <c r="K93" s="192">
        <f>'091108'!K93+'070000'!K94+'010116'!K93</f>
        <v>0</v>
      </c>
      <c r="L93" s="111">
        <v>0</v>
      </c>
      <c r="M93" s="13"/>
    </row>
    <row r="94" spans="1:13" ht="15.75">
      <c r="A94" s="184" t="s">
        <v>59</v>
      </c>
      <c r="B94" s="46">
        <v>4100</v>
      </c>
      <c r="C94" s="46">
        <v>560</v>
      </c>
      <c r="D94" s="191">
        <f>D95</f>
        <v>0</v>
      </c>
      <c r="E94" s="191">
        <f aca="true" t="shared" si="15" ref="E94:K94">E95</f>
        <v>0</v>
      </c>
      <c r="F94" s="191">
        <f t="shared" si="15"/>
        <v>0</v>
      </c>
      <c r="G94" s="191">
        <f t="shared" si="15"/>
        <v>0</v>
      </c>
      <c r="H94" s="191">
        <f t="shared" si="15"/>
        <v>0</v>
      </c>
      <c r="I94" s="191">
        <f t="shared" si="15"/>
        <v>0</v>
      </c>
      <c r="J94" s="191">
        <f t="shared" si="15"/>
        <v>0</v>
      </c>
      <c r="K94" s="191">
        <f t="shared" si="15"/>
        <v>0</v>
      </c>
      <c r="L94" s="111">
        <v>0</v>
      </c>
      <c r="M94" s="5"/>
    </row>
    <row r="95" spans="1:13" ht="15">
      <c r="A95" s="94" t="s">
        <v>60</v>
      </c>
      <c r="B95" s="41">
        <v>4110</v>
      </c>
      <c r="C95" s="41">
        <v>570</v>
      </c>
      <c r="D95" s="192">
        <f>D96+D97+D98</f>
        <v>0</v>
      </c>
      <c r="E95" s="192">
        <f aca="true" t="shared" si="16" ref="E95:K95">E96+E97+E98</f>
        <v>0</v>
      </c>
      <c r="F95" s="192">
        <f t="shared" si="16"/>
        <v>0</v>
      </c>
      <c r="G95" s="192">
        <f t="shared" si="16"/>
        <v>0</v>
      </c>
      <c r="H95" s="192">
        <f t="shared" si="16"/>
        <v>0</v>
      </c>
      <c r="I95" s="192">
        <f t="shared" si="16"/>
        <v>0</v>
      </c>
      <c r="J95" s="192">
        <f t="shared" si="16"/>
        <v>0</v>
      </c>
      <c r="K95" s="192">
        <f t="shared" si="16"/>
        <v>0</v>
      </c>
      <c r="L95" s="111">
        <v>0</v>
      </c>
      <c r="M95" s="5"/>
    </row>
    <row r="96" spans="1:13" ht="28.5">
      <c r="A96" s="95" t="s">
        <v>61</v>
      </c>
      <c r="B96" s="39">
        <v>4111</v>
      </c>
      <c r="C96" s="39">
        <v>580</v>
      </c>
      <c r="D96" s="231">
        <f>'091108'!D96+'070000'!D97+'010116'!D96</f>
        <v>0</v>
      </c>
      <c r="E96" s="231">
        <f>'091108'!E96+'070000'!E97+'010116'!E96</f>
        <v>0</v>
      </c>
      <c r="F96" s="231">
        <f>'091108'!F96+'070000'!F97+'010116'!F96</f>
        <v>0</v>
      </c>
      <c r="G96" s="231">
        <f>'091108'!G96+'070000'!G97+'010116'!G96</f>
        <v>0</v>
      </c>
      <c r="H96" s="231">
        <f>'091108'!H96+'070000'!H97+'010116'!H96</f>
        <v>0</v>
      </c>
      <c r="I96" s="231">
        <f>'091108'!I96+'070000'!I97+'010116'!I96</f>
        <v>0</v>
      </c>
      <c r="J96" s="231">
        <f>'091108'!J96+'070000'!J97+'010116'!J96</f>
        <v>0</v>
      </c>
      <c r="K96" s="231">
        <f>'091108'!K96+'070000'!K97+'010116'!K96</f>
        <v>0</v>
      </c>
      <c r="L96" s="111">
        <v>0</v>
      </c>
      <c r="M96" s="5"/>
    </row>
    <row r="97" spans="1:13" ht="30" customHeight="1">
      <c r="A97" s="95" t="s">
        <v>62</v>
      </c>
      <c r="B97" s="39">
        <v>4112</v>
      </c>
      <c r="C97" s="39">
        <v>590</v>
      </c>
      <c r="D97" s="231">
        <f>'091108'!D97+'070000'!D98+'010116'!D97</f>
        <v>0</v>
      </c>
      <c r="E97" s="231">
        <f>'091108'!E97+'070000'!E98+'010116'!E97</f>
        <v>0</v>
      </c>
      <c r="F97" s="231">
        <f>'091108'!F97+'070000'!F98+'010116'!F97</f>
        <v>0</v>
      </c>
      <c r="G97" s="231">
        <f>'091108'!G97+'070000'!G98+'010116'!G97</f>
        <v>0</v>
      </c>
      <c r="H97" s="231">
        <f>'091108'!H97+'070000'!H98+'010116'!H97</f>
        <v>0</v>
      </c>
      <c r="I97" s="231">
        <f>'091108'!I97+'070000'!I98+'010116'!I97</f>
        <v>0</v>
      </c>
      <c r="J97" s="231">
        <f>'091108'!J97+'070000'!J98+'010116'!J97</f>
        <v>0</v>
      </c>
      <c r="K97" s="231">
        <f>'091108'!K97+'070000'!K98+'010116'!K97</f>
        <v>0</v>
      </c>
      <c r="L97" s="153"/>
      <c r="M97" s="5"/>
    </row>
    <row r="98" spans="1:13" ht="16.5" customHeight="1">
      <c r="A98" s="95" t="s">
        <v>63</v>
      </c>
      <c r="B98" s="39">
        <v>4113</v>
      </c>
      <c r="C98" s="39">
        <v>600</v>
      </c>
      <c r="D98" s="231">
        <f>'091108'!D98+'070000'!D99+'010116'!D98</f>
        <v>0</v>
      </c>
      <c r="E98" s="231">
        <f>'091108'!E98+'070000'!E99+'010116'!E98</f>
        <v>0</v>
      </c>
      <c r="F98" s="231">
        <f>'091108'!F98+'070000'!F99+'010116'!F98</f>
        <v>0</v>
      </c>
      <c r="G98" s="231">
        <f>'091108'!G98+'070000'!G99+'010116'!G98</f>
        <v>0</v>
      </c>
      <c r="H98" s="231">
        <f>'091108'!H98+'070000'!H99+'010116'!H98</f>
        <v>0</v>
      </c>
      <c r="I98" s="231">
        <f>'091108'!I98+'070000'!I99+'010116'!I98</f>
        <v>0</v>
      </c>
      <c r="J98" s="231">
        <f>'091108'!J98+'070000'!J99+'010116'!J98</f>
        <v>0</v>
      </c>
      <c r="K98" s="231">
        <f>'091108'!K98+'070000'!K99+'010116'!K98</f>
        <v>0</v>
      </c>
      <c r="L98" s="153"/>
      <c r="M98" s="5"/>
    </row>
    <row r="99" spans="1:13" ht="18" customHeight="1" hidden="1">
      <c r="A99" s="180" t="s">
        <v>156</v>
      </c>
      <c r="B99" s="167">
        <v>4120</v>
      </c>
      <c r="C99" s="167"/>
      <c r="D99" s="191"/>
      <c r="E99" s="194"/>
      <c r="F99" s="194"/>
      <c r="G99" s="194"/>
      <c r="H99" s="231"/>
      <c r="I99" s="231"/>
      <c r="J99" s="236"/>
      <c r="K99" s="194"/>
      <c r="L99" s="153"/>
      <c r="M99" s="5"/>
    </row>
    <row r="100" spans="1:13" ht="31.5" customHeight="1" hidden="1">
      <c r="A100" s="185" t="s">
        <v>64</v>
      </c>
      <c r="B100" s="174">
        <v>4121</v>
      </c>
      <c r="C100" s="174"/>
      <c r="D100" s="191"/>
      <c r="E100" s="194"/>
      <c r="F100" s="194"/>
      <c r="G100" s="194"/>
      <c r="H100" s="231"/>
      <c r="I100" s="231"/>
      <c r="J100" s="236"/>
      <c r="K100" s="194"/>
      <c r="L100" s="153"/>
      <c r="M100" s="5"/>
    </row>
    <row r="101" spans="1:13" ht="29.25" hidden="1">
      <c r="A101" s="185" t="s">
        <v>157</v>
      </c>
      <c r="B101" s="174">
        <v>4122</v>
      </c>
      <c r="C101" s="174"/>
      <c r="D101" s="191"/>
      <c r="E101" s="235"/>
      <c r="F101" s="235"/>
      <c r="G101" s="235"/>
      <c r="H101" s="231"/>
      <c r="I101" s="231"/>
      <c r="J101" s="236"/>
      <c r="K101" s="235"/>
      <c r="L101" s="153"/>
      <c r="M101" s="5"/>
    </row>
    <row r="102" spans="1:13" ht="15.75" hidden="1">
      <c r="A102" s="185" t="s">
        <v>66</v>
      </c>
      <c r="B102" s="174">
        <v>4123</v>
      </c>
      <c r="C102" s="174"/>
      <c r="D102" s="191"/>
      <c r="E102" s="203"/>
      <c r="F102" s="203"/>
      <c r="G102" s="203"/>
      <c r="H102" s="231"/>
      <c r="I102" s="231"/>
      <c r="J102" s="236"/>
      <c r="K102" s="203"/>
      <c r="L102" s="153"/>
      <c r="M102" s="5"/>
    </row>
    <row r="103" spans="1:13" ht="18" customHeight="1" thickBot="1">
      <c r="A103" s="184" t="s">
        <v>67</v>
      </c>
      <c r="B103" s="165">
        <v>4200</v>
      </c>
      <c r="C103" s="165">
        <v>610</v>
      </c>
      <c r="D103" s="191">
        <f>D104</f>
        <v>0</v>
      </c>
      <c r="E103" s="191">
        <f aca="true" t="shared" si="17" ref="E103:K103">E104</f>
        <v>570768</v>
      </c>
      <c r="F103" s="191">
        <f t="shared" si="17"/>
        <v>0</v>
      </c>
      <c r="G103" s="191">
        <f t="shared" si="17"/>
        <v>0</v>
      </c>
      <c r="H103" s="191">
        <f t="shared" si="17"/>
        <v>0</v>
      </c>
      <c r="I103" s="191">
        <f t="shared" si="17"/>
        <v>0</v>
      </c>
      <c r="J103" s="191">
        <f t="shared" si="17"/>
        <v>0</v>
      </c>
      <c r="K103" s="191">
        <f t="shared" si="17"/>
        <v>0</v>
      </c>
      <c r="L103" s="124">
        <v>0</v>
      </c>
      <c r="M103" s="13"/>
    </row>
    <row r="104" spans="1:13" ht="15">
      <c r="A104" s="146" t="s">
        <v>68</v>
      </c>
      <c r="B104" s="41">
        <v>4210</v>
      </c>
      <c r="C104" s="41">
        <v>620</v>
      </c>
      <c r="D104" s="192">
        <f>'091108'!D104+'070000'!D105+'010116'!D104</f>
        <v>0</v>
      </c>
      <c r="E104" s="192">
        <f>'091108'!E104+'070000'!E105+'010116'!E104</f>
        <v>570768</v>
      </c>
      <c r="F104" s="192">
        <f>'091108'!F104+'070000'!F105+'010116'!F104</f>
        <v>0</v>
      </c>
      <c r="G104" s="192">
        <f>'091108'!G104+'070000'!G105+'010116'!G104</f>
        <v>0</v>
      </c>
      <c r="H104" s="192">
        <f>'091108'!H104+'070000'!H105+'010116'!H104</f>
        <v>0</v>
      </c>
      <c r="I104" s="192">
        <f>'091108'!I104+'070000'!I105+'010116'!I104</f>
        <v>0</v>
      </c>
      <c r="J104" s="192">
        <f>'091108'!J104+'070000'!J105+'010116'!J104</f>
        <v>0</v>
      </c>
      <c r="K104" s="192">
        <f>'091108'!K104+'070000'!K105+'010116'!K104</f>
        <v>0</v>
      </c>
      <c r="L104" s="5"/>
      <c r="M104" s="5"/>
    </row>
    <row r="105" spans="1:13" ht="14.25" hidden="1">
      <c r="A105" s="186" t="s">
        <v>69</v>
      </c>
      <c r="B105" s="41">
        <v>4220</v>
      </c>
      <c r="C105" s="41"/>
      <c r="D105" s="213"/>
      <c r="E105" s="213"/>
      <c r="F105" s="213"/>
      <c r="G105" s="213"/>
      <c r="H105" s="213"/>
      <c r="I105" s="213"/>
      <c r="J105" s="213"/>
      <c r="K105" s="213"/>
      <c r="L105" s="5"/>
      <c r="M105" s="5"/>
    </row>
    <row r="106" spans="1:13" ht="14.25" hidden="1">
      <c r="A106" s="241"/>
      <c r="B106" s="174"/>
      <c r="C106" s="174"/>
      <c r="D106" s="213"/>
      <c r="E106" s="213"/>
      <c r="F106" s="213"/>
      <c r="G106" s="213"/>
      <c r="H106" s="213"/>
      <c r="I106" s="213"/>
      <c r="J106" s="213"/>
      <c r="K106" s="213"/>
      <c r="L106" s="5"/>
      <c r="M106" s="5"/>
    </row>
    <row r="107" spans="1:13" ht="12.75" hidden="1">
      <c r="A107" s="91"/>
      <c r="B107" s="142"/>
      <c r="C107" s="142"/>
      <c r="D107" s="214">
        <f aca="true" t="shared" si="18" ref="D107:K107">SUM(D108:D109)</f>
        <v>0</v>
      </c>
      <c r="E107" s="214">
        <f t="shared" si="18"/>
        <v>0</v>
      </c>
      <c r="F107" s="214">
        <f t="shared" si="18"/>
        <v>0</v>
      </c>
      <c r="G107" s="214">
        <f t="shared" si="18"/>
        <v>0</v>
      </c>
      <c r="H107" s="214">
        <f t="shared" si="18"/>
        <v>0</v>
      </c>
      <c r="I107" s="214">
        <f t="shared" si="18"/>
        <v>0</v>
      </c>
      <c r="J107" s="214">
        <f t="shared" si="18"/>
        <v>0</v>
      </c>
      <c r="K107" s="214">
        <f t="shared" si="18"/>
        <v>0</v>
      </c>
      <c r="L107" s="18"/>
      <c r="M107" s="18"/>
    </row>
    <row r="108" spans="1:13" ht="12.75" hidden="1">
      <c r="A108" s="32"/>
      <c r="B108" s="141"/>
      <c r="C108" s="141"/>
      <c r="D108" s="215"/>
      <c r="E108" s="215"/>
      <c r="F108" s="215"/>
      <c r="G108" s="215"/>
      <c r="H108" s="215"/>
      <c r="I108" s="215"/>
      <c r="J108" s="215"/>
      <c r="K108" s="215"/>
      <c r="L108" s="13"/>
      <c r="M108" s="13"/>
    </row>
    <row r="109" spans="1:13" ht="12.75" hidden="1">
      <c r="A109" s="30"/>
      <c r="B109" s="141"/>
      <c r="C109" s="141"/>
      <c r="D109" s="215"/>
      <c r="E109" s="215"/>
      <c r="F109" s="215"/>
      <c r="G109" s="215"/>
      <c r="H109" s="215"/>
      <c r="I109" s="215"/>
      <c r="J109" s="215"/>
      <c r="K109" s="215"/>
      <c r="L109" s="13"/>
      <c r="M109" s="13"/>
    </row>
    <row r="110" spans="1:13" ht="12.75" hidden="1">
      <c r="A110" s="34"/>
      <c r="B110" s="25"/>
      <c r="C110" s="25"/>
      <c r="D110" s="216"/>
      <c r="E110" s="216"/>
      <c r="F110" s="216"/>
      <c r="G110" s="216"/>
      <c r="H110" s="216"/>
      <c r="I110" s="216"/>
      <c r="J110" s="216"/>
      <c r="K110" s="216"/>
      <c r="L110" s="28"/>
      <c r="M110" s="28"/>
    </row>
    <row r="111" spans="1:13" ht="14.25" hidden="1">
      <c r="A111" s="147"/>
      <c r="B111" s="41"/>
      <c r="C111" s="41"/>
      <c r="D111" s="251">
        <v>0</v>
      </c>
      <c r="E111" s="251"/>
      <c r="F111" s="251">
        <v>0</v>
      </c>
      <c r="G111" s="251">
        <v>0</v>
      </c>
      <c r="H111" s="251">
        <v>0</v>
      </c>
      <c r="I111" s="251">
        <v>0</v>
      </c>
      <c r="J111" s="251">
        <v>0</v>
      </c>
      <c r="K111" s="251">
        <v>0</v>
      </c>
      <c r="L111" s="28"/>
      <c r="M111" s="28"/>
    </row>
    <row r="112" spans="1:11" ht="14.25" hidden="1">
      <c r="A112" s="253"/>
      <c r="B112" s="187"/>
      <c r="C112" s="187"/>
      <c r="D112" s="252"/>
      <c r="E112" s="252"/>
      <c r="F112" s="252"/>
      <c r="G112" s="252"/>
      <c r="H112" s="252"/>
      <c r="I112" s="252"/>
      <c r="J112" s="252"/>
      <c r="K112" s="252"/>
    </row>
    <row r="113" spans="1:11" ht="16.5" customHeight="1">
      <c r="A113" s="179" t="s">
        <v>79</v>
      </c>
      <c r="B113" s="174">
        <v>5000</v>
      </c>
      <c r="C113" s="174">
        <v>630</v>
      </c>
      <c r="D113" s="191" t="s">
        <v>154</v>
      </c>
      <c r="E113" s="191">
        <v>570768</v>
      </c>
      <c r="F113" s="231">
        <f>'091108'!F113+'070000'!F114+'010116'!F113</f>
        <v>1061468</v>
      </c>
      <c r="G113" s="191" t="s">
        <v>154</v>
      </c>
      <c r="H113" s="191" t="s">
        <v>154</v>
      </c>
      <c r="I113" s="191" t="s">
        <v>154</v>
      </c>
      <c r="J113" s="191" t="s">
        <v>154</v>
      </c>
      <c r="K113" s="191" t="s">
        <v>154</v>
      </c>
    </row>
    <row r="114" spans="1:11" ht="16.5" customHeight="1">
      <c r="A114" s="145" t="s">
        <v>150</v>
      </c>
      <c r="B114" s="39">
        <v>9000</v>
      </c>
      <c r="C114" s="246">
        <v>640</v>
      </c>
      <c r="D114" s="252">
        <f>'091108'!D114+'070000'!D115+'010116'!D114</f>
        <v>0</v>
      </c>
      <c r="E114" s="252">
        <f>'091108'!E114+'070000'!E115+'010116'!E114</f>
        <v>0</v>
      </c>
      <c r="F114" s="252">
        <f>'091108'!F114+'070000'!F115+'010116'!F114</f>
        <v>0</v>
      </c>
      <c r="G114" s="252">
        <f>'091108'!G114+'070000'!G115+'010116'!G114</f>
        <v>0</v>
      </c>
      <c r="H114" s="252">
        <f>'091108'!H114+'070000'!H115+'010116'!H114</f>
        <v>0</v>
      </c>
      <c r="I114" s="252">
        <f>'091108'!I114+'070000'!I115+'010116'!I114</f>
        <v>0</v>
      </c>
      <c r="J114" s="252">
        <f>'091108'!J114+'070000'!J115+'010116'!J114</f>
        <v>0</v>
      </c>
      <c r="K114" s="252">
        <f>'091108'!K114+'070000'!K115+'010116'!K114</f>
        <v>0</v>
      </c>
    </row>
    <row r="115" spans="1:11" ht="14.25">
      <c r="A115" s="43"/>
      <c r="B115" s="126"/>
      <c r="C115" s="248"/>
      <c r="D115" s="37"/>
      <c r="E115" s="37"/>
      <c r="F115" s="37"/>
      <c r="G115" s="37"/>
      <c r="H115" s="37"/>
      <c r="I115" s="37"/>
      <c r="J115" s="37"/>
      <c r="K115" s="37"/>
    </row>
    <row r="116" ht="12.75">
      <c r="A116" s="190" t="s">
        <v>168</v>
      </c>
    </row>
    <row r="117" ht="12.75">
      <c r="A117" s="190"/>
    </row>
    <row r="118" ht="12.75">
      <c r="A118" s="190"/>
    </row>
    <row r="119" spans="1:9" ht="15.75">
      <c r="A119" s="47" t="s">
        <v>183</v>
      </c>
      <c r="B119" s="108"/>
      <c r="C119" s="108"/>
      <c r="D119" s="49"/>
      <c r="E119" s="49"/>
      <c r="F119" s="49"/>
      <c r="G119" s="108"/>
      <c r="H119" s="108" t="s">
        <v>151</v>
      </c>
      <c r="I119" s="108"/>
    </row>
    <row r="120" spans="1:13" ht="15">
      <c r="A120" s="49"/>
      <c r="B120" s="321" t="s">
        <v>71</v>
      </c>
      <c r="C120" s="321"/>
      <c r="D120" s="49"/>
      <c r="E120" s="49"/>
      <c r="F120" s="49"/>
      <c r="G120" s="321" t="s">
        <v>173</v>
      </c>
      <c r="H120" s="321"/>
      <c r="I120" s="321"/>
      <c r="J120" s="322"/>
      <c r="K120" s="322"/>
      <c r="L120" s="322"/>
      <c r="M120" s="322"/>
    </row>
    <row r="121" spans="1:9" ht="15">
      <c r="A121" s="49"/>
      <c r="B121" s="49"/>
      <c r="C121" s="49"/>
      <c r="D121" s="49"/>
      <c r="E121" s="49"/>
      <c r="F121" s="49"/>
      <c r="G121" s="49"/>
      <c r="H121" s="49"/>
      <c r="I121" s="49"/>
    </row>
    <row r="122" spans="1:9" ht="15.75">
      <c r="A122" s="47" t="s">
        <v>177</v>
      </c>
      <c r="B122" s="108"/>
      <c r="C122" s="108"/>
      <c r="D122" s="49"/>
      <c r="E122" s="49"/>
      <c r="F122" s="49"/>
      <c r="G122" s="108"/>
      <c r="H122" s="108" t="s">
        <v>178</v>
      </c>
      <c r="I122" s="108"/>
    </row>
    <row r="123" spans="1:13" ht="15">
      <c r="A123" s="49"/>
      <c r="B123" s="321" t="s">
        <v>71</v>
      </c>
      <c r="C123" s="321"/>
      <c r="D123" s="49"/>
      <c r="E123" s="49"/>
      <c r="F123" s="49"/>
      <c r="G123" s="321" t="s">
        <v>174</v>
      </c>
      <c r="H123" s="321"/>
      <c r="I123" s="321"/>
      <c r="J123" s="322"/>
      <c r="K123" s="322"/>
      <c r="L123" s="322"/>
      <c r="M123" s="322"/>
    </row>
    <row r="125" ht="12.75">
      <c r="A125" t="s">
        <v>279</v>
      </c>
    </row>
    <row r="128" ht="12.75">
      <c r="A128" s="299" t="s">
        <v>259</v>
      </c>
    </row>
  </sheetData>
  <sheetProtection/>
  <mergeCells count="33">
    <mergeCell ref="J120:M120"/>
    <mergeCell ref="L21:L22"/>
    <mergeCell ref="F21:F22"/>
    <mergeCell ref="B21:B22"/>
    <mergeCell ref="C21:C22"/>
    <mergeCell ref="B123:C123"/>
    <mergeCell ref="G123:I123"/>
    <mergeCell ref="J123:M123"/>
    <mergeCell ref="D21:D22"/>
    <mergeCell ref="B120:C120"/>
    <mergeCell ref="G120:I120"/>
    <mergeCell ref="I21:I22"/>
    <mergeCell ref="K21:K22"/>
    <mergeCell ref="H21:H22"/>
    <mergeCell ref="J21:J22"/>
    <mergeCell ref="L1:M1"/>
    <mergeCell ref="I2:L4"/>
    <mergeCell ref="A16:I16"/>
    <mergeCell ref="A11:I11"/>
    <mergeCell ref="A12:I12"/>
    <mergeCell ref="A13:I13"/>
    <mergeCell ref="A6:K6"/>
    <mergeCell ref="B7:H7"/>
    <mergeCell ref="A5:K5"/>
    <mergeCell ref="A10:I10"/>
    <mergeCell ref="I1:K1"/>
    <mergeCell ref="A14:I14"/>
    <mergeCell ref="E21:E22"/>
    <mergeCell ref="G21:G22"/>
    <mergeCell ref="A15:I15"/>
    <mergeCell ref="A21:A22"/>
    <mergeCell ref="A17:D17"/>
    <mergeCell ref="F17:I17"/>
  </mergeCells>
  <printOptions horizontalCentered="1"/>
  <pageMargins left="0.6692913385826772" right="0.1968503937007874" top="0.9055118110236221" bottom="0.1968503937007874" header="0.6299212598425197" footer="0.15748031496062992"/>
  <pageSetup horizontalDpi="300" verticalDpi="300" orientation="landscape" paperSize="9" scale="65" r:id="rId1"/>
  <rowBreaks count="2" manualBreakCount="2">
    <brk id="49" max="10" man="1"/>
    <brk id="93" max="1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O114"/>
  <sheetViews>
    <sheetView zoomScaleSheetLayoutView="100" zoomScalePageLayoutView="0" workbookViewId="0" topLeftCell="A1">
      <selection activeCell="B7" sqref="B7:H7"/>
    </sheetView>
  </sheetViews>
  <sheetFormatPr defaultColWidth="9.00390625" defaultRowHeight="12.75"/>
  <cols>
    <col min="1" max="1" width="55.25390625" style="0" customWidth="1"/>
    <col min="2" max="2" width="13.125" style="0" customWidth="1"/>
    <col min="3" max="3" width="6.75390625" style="0" customWidth="1"/>
    <col min="4" max="4" width="15.125" style="0" customWidth="1"/>
    <col min="5" max="5" width="0.12890625" style="0" hidden="1" customWidth="1"/>
    <col min="6" max="6" width="13.625" style="0" customWidth="1"/>
    <col min="7" max="7" width="11.75390625" style="0" customWidth="1"/>
    <col min="8" max="8" width="13.875" style="0" customWidth="1"/>
    <col min="9" max="9" width="12.75390625" style="0" customWidth="1"/>
    <col min="10" max="10" width="13.75390625" style="0" customWidth="1"/>
    <col min="11" max="11" width="14.00390625" style="0" customWidth="1"/>
    <col min="12" max="12" width="9.25390625" style="0" customWidth="1"/>
    <col min="13" max="13" width="9.75390625" style="0" customWidth="1"/>
    <col min="14" max="14" width="9.625" style="0" customWidth="1"/>
  </cols>
  <sheetData>
    <row r="1" spans="9:10" ht="12" customHeight="1">
      <c r="I1" s="309" t="s">
        <v>97</v>
      </c>
      <c r="J1" s="309"/>
    </row>
    <row r="2" spans="7:15" ht="12.75" customHeight="1">
      <c r="G2" s="310" t="s">
        <v>131</v>
      </c>
      <c r="H2" s="310"/>
      <c r="I2" s="310"/>
      <c r="J2" s="310"/>
      <c r="K2" s="29"/>
      <c r="L2" s="8"/>
      <c r="M2" s="8"/>
      <c r="N2" s="3"/>
      <c r="O2" s="3"/>
    </row>
    <row r="3" spans="6:15" ht="12.75">
      <c r="F3" s="8"/>
      <c r="G3" s="310"/>
      <c r="H3" s="310"/>
      <c r="I3" s="310"/>
      <c r="J3" s="310"/>
      <c r="K3" s="29"/>
      <c r="L3" s="8"/>
      <c r="M3" s="8"/>
      <c r="N3" s="3"/>
      <c r="O3" s="3"/>
    </row>
    <row r="4" spans="6:13" ht="12.75">
      <c r="F4" s="8"/>
      <c r="G4" s="310"/>
      <c r="H4" s="310"/>
      <c r="I4" s="310"/>
      <c r="J4" s="310"/>
      <c r="K4" s="29"/>
      <c r="L4" s="8"/>
      <c r="M4" s="8"/>
    </row>
    <row r="5" spans="2:8" ht="14.25" customHeight="1">
      <c r="B5" s="47"/>
      <c r="C5" s="48"/>
      <c r="D5" s="311" t="s">
        <v>0</v>
      </c>
      <c r="E5" s="311"/>
      <c r="F5" s="311"/>
      <c r="G5" s="48"/>
      <c r="H5" s="49"/>
    </row>
    <row r="6" spans="1:11" ht="15.75">
      <c r="A6" s="316" t="s">
        <v>118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</row>
    <row r="7" spans="2:8" ht="15.75">
      <c r="B7" s="311" t="s">
        <v>152</v>
      </c>
      <c r="C7" s="311"/>
      <c r="D7" s="311"/>
      <c r="E7" s="311"/>
      <c r="F7" s="311"/>
      <c r="G7" s="311"/>
      <c r="H7" s="311"/>
    </row>
    <row r="8" spans="9:11" ht="12.75">
      <c r="I8" s="329"/>
      <c r="J8" s="329"/>
      <c r="K8" s="2" t="s">
        <v>5</v>
      </c>
    </row>
    <row r="9" spans="1:11" ht="12.75">
      <c r="A9" s="302" t="s">
        <v>112</v>
      </c>
      <c r="B9" s="302"/>
      <c r="C9" s="302"/>
      <c r="D9" s="302"/>
      <c r="E9" s="302"/>
      <c r="F9" s="302"/>
      <c r="G9" s="302"/>
      <c r="H9" s="302"/>
      <c r="I9" s="302"/>
      <c r="J9" t="s">
        <v>1</v>
      </c>
      <c r="K9" s="4"/>
    </row>
    <row r="10" spans="1:11" ht="12.75">
      <c r="A10" s="302" t="s">
        <v>119</v>
      </c>
      <c r="B10" s="302"/>
      <c r="C10" s="302"/>
      <c r="D10" s="302"/>
      <c r="E10" s="302"/>
      <c r="F10" s="302"/>
      <c r="G10" s="302"/>
      <c r="H10" s="302"/>
      <c r="I10" s="302"/>
      <c r="J10" t="s">
        <v>2</v>
      </c>
      <c r="K10" s="106" t="s">
        <v>116</v>
      </c>
    </row>
    <row r="11" spans="1:11" ht="12.75">
      <c r="A11" s="302" t="s">
        <v>117</v>
      </c>
      <c r="B11" s="302"/>
      <c r="C11" s="302"/>
      <c r="D11" s="302"/>
      <c r="E11" s="302"/>
      <c r="F11" s="302"/>
      <c r="G11" s="302"/>
      <c r="H11" s="302"/>
      <c r="I11" s="302"/>
      <c r="J11" t="s">
        <v>3</v>
      </c>
      <c r="K11" s="107">
        <v>3510136600</v>
      </c>
    </row>
    <row r="12" spans="1:11" ht="12.75">
      <c r="A12" s="302" t="s">
        <v>115</v>
      </c>
      <c r="B12" s="302"/>
      <c r="C12" s="302"/>
      <c r="D12" s="302"/>
      <c r="E12" s="302"/>
      <c r="F12" s="302"/>
      <c r="G12" s="302"/>
      <c r="H12" s="302"/>
      <c r="I12" s="302"/>
      <c r="J12" t="s">
        <v>4</v>
      </c>
      <c r="K12" s="4"/>
    </row>
    <row r="13" spans="1:11" ht="12.75">
      <c r="A13" s="302" t="s">
        <v>114</v>
      </c>
      <c r="B13" s="302"/>
      <c r="C13" s="302"/>
      <c r="D13" s="302"/>
      <c r="E13" s="302"/>
      <c r="F13" s="302"/>
      <c r="G13" s="302"/>
      <c r="H13" s="302"/>
      <c r="I13" s="302"/>
      <c r="K13" s="35"/>
    </row>
    <row r="14" spans="1:9" ht="12.75">
      <c r="A14" s="302" t="s">
        <v>122</v>
      </c>
      <c r="B14" s="302"/>
      <c r="C14" s="302"/>
      <c r="D14" s="302"/>
      <c r="E14" s="302"/>
      <c r="F14" s="302"/>
      <c r="G14" s="302"/>
      <c r="H14" s="302"/>
      <c r="I14" s="302"/>
    </row>
    <row r="15" spans="1:13" ht="14.25" customHeight="1">
      <c r="A15" s="327" t="s">
        <v>125</v>
      </c>
      <c r="B15" s="327"/>
      <c r="C15" s="327"/>
      <c r="D15" s="327"/>
      <c r="E15" s="327"/>
      <c r="F15" s="327"/>
      <c r="G15" s="327"/>
      <c r="H15" s="327"/>
      <c r="I15" s="327"/>
      <c r="J15" s="328"/>
      <c r="K15" s="328"/>
      <c r="M15" s="5"/>
    </row>
    <row r="16" spans="1:13" ht="12.75">
      <c r="A16" s="6" t="s">
        <v>135</v>
      </c>
      <c r="M16" s="5"/>
    </row>
    <row r="17" ht="13.5" thickBot="1">
      <c r="A17" s="6" t="s">
        <v>39</v>
      </c>
    </row>
    <row r="18" ht="27.75" customHeight="1" hidden="1"/>
    <row r="19" spans="1:11" ht="26.25" customHeight="1">
      <c r="A19" s="330" t="s">
        <v>6</v>
      </c>
      <c r="B19" s="303" t="s">
        <v>7</v>
      </c>
      <c r="C19" s="303" t="s">
        <v>8</v>
      </c>
      <c r="D19" s="303" t="s">
        <v>9</v>
      </c>
      <c r="E19" s="303" t="s">
        <v>10</v>
      </c>
      <c r="F19" s="303" t="s">
        <v>144</v>
      </c>
      <c r="G19" s="303" t="s">
        <v>12</v>
      </c>
      <c r="H19" s="303" t="s">
        <v>13</v>
      </c>
      <c r="I19" s="303" t="s">
        <v>14</v>
      </c>
      <c r="J19" s="303" t="s">
        <v>15</v>
      </c>
      <c r="K19" s="313" t="s">
        <v>16</v>
      </c>
    </row>
    <row r="20" spans="1:11" ht="62.25" customHeight="1" thickBot="1">
      <c r="A20" s="331"/>
      <c r="B20" s="304"/>
      <c r="C20" s="304"/>
      <c r="D20" s="304"/>
      <c r="E20" s="304"/>
      <c r="F20" s="304"/>
      <c r="G20" s="304"/>
      <c r="H20" s="304"/>
      <c r="I20" s="304"/>
      <c r="J20" s="304"/>
      <c r="K20" s="314"/>
    </row>
    <row r="21" spans="1:14" ht="14.25">
      <c r="A21" s="88">
        <v>1</v>
      </c>
      <c r="B21" s="89">
        <v>2</v>
      </c>
      <c r="C21" s="89">
        <v>3</v>
      </c>
      <c r="D21" s="89">
        <v>4</v>
      </c>
      <c r="E21" s="89">
        <v>5</v>
      </c>
      <c r="F21" s="89">
        <v>5</v>
      </c>
      <c r="G21" s="89">
        <v>6</v>
      </c>
      <c r="H21" s="89">
        <v>7</v>
      </c>
      <c r="I21" s="89">
        <v>8</v>
      </c>
      <c r="J21" s="89">
        <v>9</v>
      </c>
      <c r="K21" s="90">
        <v>10</v>
      </c>
      <c r="L21" s="9"/>
      <c r="M21" s="9"/>
      <c r="N21" s="9"/>
    </row>
    <row r="22" spans="1:14" ht="15.75">
      <c r="A22" s="68" t="s">
        <v>96</v>
      </c>
      <c r="B22" s="39" t="s">
        <v>80</v>
      </c>
      <c r="C22" s="40">
        <v>10</v>
      </c>
      <c r="D22" s="50">
        <f aca="true" t="shared" si="0" ref="D22:K22">SUM(D23,D64,D90,D91,D104)</f>
        <v>0</v>
      </c>
      <c r="E22" s="50">
        <f t="shared" si="0"/>
        <v>0</v>
      </c>
      <c r="F22" s="50">
        <f t="shared" si="0"/>
        <v>0</v>
      </c>
      <c r="G22" s="50">
        <f t="shared" si="0"/>
        <v>0</v>
      </c>
      <c r="H22" s="50">
        <f t="shared" si="0"/>
        <v>0</v>
      </c>
      <c r="I22" s="50">
        <f t="shared" si="0"/>
        <v>0</v>
      </c>
      <c r="J22" s="50">
        <f t="shared" si="0"/>
        <v>0</v>
      </c>
      <c r="K22" s="69">
        <f t="shared" si="0"/>
        <v>0</v>
      </c>
      <c r="L22" s="5"/>
      <c r="M22" s="5"/>
      <c r="N22" s="5"/>
    </row>
    <row r="23" spans="1:14" ht="14.25" customHeight="1">
      <c r="A23" s="92" t="s">
        <v>110</v>
      </c>
      <c r="B23" s="46">
        <v>1000</v>
      </c>
      <c r="C23" s="40" t="s">
        <v>81</v>
      </c>
      <c r="D23" s="50">
        <f aca="true" t="shared" si="1" ref="D23:K23">SUM(D24,D55,D56)</f>
        <v>0</v>
      </c>
      <c r="E23" s="50">
        <f t="shared" si="1"/>
        <v>0</v>
      </c>
      <c r="F23" s="50">
        <f t="shared" si="1"/>
        <v>0</v>
      </c>
      <c r="G23" s="50">
        <f t="shared" si="1"/>
        <v>0</v>
      </c>
      <c r="H23" s="50">
        <f t="shared" si="1"/>
        <v>0</v>
      </c>
      <c r="I23" s="50">
        <f t="shared" si="1"/>
        <v>0</v>
      </c>
      <c r="J23" s="50">
        <f t="shared" si="1"/>
        <v>0</v>
      </c>
      <c r="K23" s="69">
        <f t="shared" si="1"/>
        <v>0</v>
      </c>
      <c r="L23" s="5"/>
      <c r="M23" s="5"/>
      <c r="N23" s="5"/>
    </row>
    <row r="24" spans="1:14" ht="15" customHeight="1">
      <c r="A24" s="92" t="s">
        <v>72</v>
      </c>
      <c r="B24" s="39">
        <v>1100</v>
      </c>
      <c r="C24" s="40" t="s">
        <v>82</v>
      </c>
      <c r="D24" s="51">
        <f aca="true" t="shared" si="2" ref="D24:K24">SUM(D25,D28,D29,D43,D44,D45,D52)</f>
        <v>0</v>
      </c>
      <c r="E24" s="51">
        <f t="shared" si="2"/>
        <v>0</v>
      </c>
      <c r="F24" s="51">
        <f t="shared" si="2"/>
        <v>0</v>
      </c>
      <c r="G24" s="51">
        <f t="shared" si="2"/>
        <v>0</v>
      </c>
      <c r="H24" s="51">
        <f t="shared" si="2"/>
        <v>0</v>
      </c>
      <c r="I24" s="51">
        <f t="shared" si="2"/>
        <v>0</v>
      </c>
      <c r="J24" s="51">
        <f t="shared" si="2"/>
        <v>0</v>
      </c>
      <c r="K24" s="70">
        <f t="shared" si="2"/>
        <v>0</v>
      </c>
      <c r="L24" s="5"/>
      <c r="M24" s="5"/>
      <c r="N24" s="5"/>
    </row>
    <row r="25" spans="1:14" s="14" customFormat="1" ht="15" customHeight="1">
      <c r="A25" s="93" t="s">
        <v>22</v>
      </c>
      <c r="B25" s="63">
        <v>1110</v>
      </c>
      <c r="C25" s="42" t="s">
        <v>82</v>
      </c>
      <c r="D25" s="52">
        <f aca="true" t="shared" si="3" ref="D25:K25">SUM(D26:D27)</f>
        <v>0</v>
      </c>
      <c r="E25" s="52">
        <f t="shared" si="3"/>
        <v>0</v>
      </c>
      <c r="F25" s="52">
        <f t="shared" si="3"/>
        <v>0</v>
      </c>
      <c r="G25" s="52">
        <f t="shared" si="3"/>
        <v>0</v>
      </c>
      <c r="H25" s="52">
        <f t="shared" si="3"/>
        <v>0</v>
      </c>
      <c r="I25" s="52">
        <f t="shared" si="3"/>
        <v>0</v>
      </c>
      <c r="J25" s="52">
        <f t="shared" si="3"/>
        <v>0</v>
      </c>
      <c r="K25" s="71">
        <f t="shared" si="3"/>
        <v>0</v>
      </c>
      <c r="L25" s="13"/>
      <c r="M25" s="13"/>
      <c r="N25" s="13"/>
    </row>
    <row r="26" spans="1:14" ht="15" customHeight="1">
      <c r="A26" s="92" t="s">
        <v>17</v>
      </c>
      <c r="B26" s="39">
        <v>1111</v>
      </c>
      <c r="C26" s="40" t="s">
        <v>83</v>
      </c>
      <c r="D26" s="53">
        <v>0</v>
      </c>
      <c r="E26" s="53"/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72">
        <v>0</v>
      </c>
      <c r="L26" s="5"/>
      <c r="M26" s="5"/>
      <c r="N26" s="5"/>
    </row>
    <row r="27" spans="1:14" ht="15" customHeight="1">
      <c r="A27" s="92" t="s">
        <v>18</v>
      </c>
      <c r="B27" s="39">
        <v>1112</v>
      </c>
      <c r="C27" s="40" t="s">
        <v>84</v>
      </c>
      <c r="D27" s="53">
        <v>0</v>
      </c>
      <c r="E27" s="53"/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72">
        <v>0</v>
      </c>
      <c r="L27" s="5"/>
      <c r="M27" s="5"/>
      <c r="N27" s="5"/>
    </row>
    <row r="28" spans="1:14" s="14" customFormat="1" ht="15.75" customHeight="1">
      <c r="A28" s="93" t="s">
        <v>19</v>
      </c>
      <c r="B28" s="63">
        <v>1120</v>
      </c>
      <c r="C28" s="42" t="s">
        <v>85</v>
      </c>
      <c r="D28" s="54">
        <v>0</v>
      </c>
      <c r="E28" s="54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73">
        <v>0</v>
      </c>
      <c r="L28" s="13"/>
      <c r="M28" s="13"/>
      <c r="N28" s="13"/>
    </row>
    <row r="29" spans="1:14" s="14" customFormat="1" ht="28.5">
      <c r="A29" s="94" t="s">
        <v>20</v>
      </c>
      <c r="B29" s="63">
        <v>1130</v>
      </c>
      <c r="C29" s="42" t="s">
        <v>86</v>
      </c>
      <c r="D29" s="52">
        <f aca="true" t="shared" si="4" ref="D29:K29">SUM(D30:D36,D39:D41)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2">
        <f t="shared" si="4"/>
        <v>0</v>
      </c>
      <c r="K29" s="71">
        <f t="shared" si="4"/>
        <v>0</v>
      </c>
      <c r="L29" s="13"/>
      <c r="M29" s="13"/>
      <c r="N29" s="13"/>
    </row>
    <row r="30" spans="1:14" ht="15" customHeight="1">
      <c r="A30" s="92" t="s">
        <v>21</v>
      </c>
      <c r="B30" s="39">
        <v>1131</v>
      </c>
      <c r="C30" s="40" t="s">
        <v>87</v>
      </c>
      <c r="D30" s="53">
        <v>0</v>
      </c>
      <c r="E30" s="53"/>
      <c r="F30" s="53">
        <v>0</v>
      </c>
      <c r="G30" s="53">
        <v>0</v>
      </c>
      <c r="H30" s="53">
        <v>0</v>
      </c>
      <c r="I30" s="53"/>
      <c r="J30" s="53"/>
      <c r="K30" s="72">
        <v>0</v>
      </c>
      <c r="L30" s="5"/>
      <c r="M30" s="5"/>
      <c r="N30" s="5"/>
    </row>
    <row r="31" spans="1:14" ht="14.25" customHeight="1">
      <c r="A31" s="92" t="s">
        <v>23</v>
      </c>
      <c r="B31" s="39">
        <v>1132</v>
      </c>
      <c r="C31" s="40" t="s">
        <v>88</v>
      </c>
      <c r="D31" s="53">
        <v>0</v>
      </c>
      <c r="E31" s="53"/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72">
        <v>0</v>
      </c>
      <c r="L31" s="5"/>
      <c r="M31" s="5"/>
      <c r="N31" s="5"/>
    </row>
    <row r="32" spans="1:14" ht="15" hidden="1">
      <c r="A32" s="92" t="s">
        <v>93</v>
      </c>
      <c r="B32" s="39">
        <v>1133</v>
      </c>
      <c r="C32" s="40" t="s">
        <v>90</v>
      </c>
      <c r="D32" s="53"/>
      <c r="E32" s="53"/>
      <c r="F32" s="53">
        <v>0</v>
      </c>
      <c r="G32" s="53">
        <v>0</v>
      </c>
      <c r="H32" s="53"/>
      <c r="I32" s="53"/>
      <c r="J32" s="53"/>
      <c r="K32" s="72"/>
      <c r="L32" s="5"/>
      <c r="M32" s="5"/>
      <c r="N32" s="5"/>
    </row>
    <row r="33" spans="1:14" ht="15" customHeight="1">
      <c r="A33" s="92" t="s">
        <v>93</v>
      </c>
      <c r="B33" s="39">
        <v>1133</v>
      </c>
      <c r="C33" s="40" t="s">
        <v>89</v>
      </c>
      <c r="D33" s="53">
        <v>0</v>
      </c>
      <c r="E33" s="53"/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72">
        <v>0</v>
      </c>
      <c r="L33" s="5"/>
      <c r="M33" s="5"/>
      <c r="N33" s="5"/>
    </row>
    <row r="34" spans="1:14" ht="14.25" customHeight="1">
      <c r="A34" s="92" t="s">
        <v>24</v>
      </c>
      <c r="B34" s="39">
        <v>1134</v>
      </c>
      <c r="C34" s="40" t="s">
        <v>90</v>
      </c>
      <c r="D34" s="53">
        <v>0</v>
      </c>
      <c r="E34" s="53"/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72">
        <v>0</v>
      </c>
      <c r="L34" s="5"/>
      <c r="M34" s="5"/>
      <c r="N34" s="5"/>
    </row>
    <row r="35" spans="1:14" ht="28.5">
      <c r="A35" s="95" t="s">
        <v>25</v>
      </c>
      <c r="B35" s="39">
        <v>1135</v>
      </c>
      <c r="C35" s="40" t="s">
        <v>91</v>
      </c>
      <c r="D35" s="53">
        <v>0</v>
      </c>
      <c r="E35" s="53"/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72">
        <v>0</v>
      </c>
      <c r="L35" s="5"/>
      <c r="M35" s="5"/>
      <c r="N35" s="5"/>
    </row>
    <row r="36" spans="1:14" ht="14.25" customHeight="1">
      <c r="A36" s="92" t="s">
        <v>26</v>
      </c>
      <c r="B36" s="39">
        <v>1136</v>
      </c>
      <c r="C36" s="40" t="s">
        <v>92</v>
      </c>
      <c r="D36" s="53">
        <v>0</v>
      </c>
      <c r="E36" s="53"/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72">
        <v>0</v>
      </c>
      <c r="L36" s="5"/>
      <c r="M36" s="5"/>
      <c r="N36" s="5"/>
    </row>
    <row r="37" spans="1:11" ht="15.75" customHeight="1" hidden="1" thickBot="1">
      <c r="A37" s="81"/>
      <c r="B37" s="44"/>
      <c r="C37" s="43"/>
      <c r="D37" s="74"/>
      <c r="E37" s="74"/>
      <c r="F37" s="53">
        <v>0</v>
      </c>
      <c r="G37" s="53">
        <v>0</v>
      </c>
      <c r="H37" s="74"/>
      <c r="I37" s="74"/>
      <c r="J37" s="74"/>
      <c r="K37" s="75"/>
    </row>
    <row r="38" spans="1:14" ht="15.75" hidden="1" thickTop="1">
      <c r="A38" s="66">
        <v>1</v>
      </c>
      <c r="B38" s="38">
        <v>2</v>
      </c>
      <c r="C38" s="38">
        <v>3</v>
      </c>
      <c r="D38" s="55">
        <v>4</v>
      </c>
      <c r="E38" s="56">
        <v>5</v>
      </c>
      <c r="F38" s="53">
        <v>0</v>
      </c>
      <c r="G38" s="53">
        <v>0</v>
      </c>
      <c r="H38" s="55"/>
      <c r="I38" s="55"/>
      <c r="J38" s="55"/>
      <c r="K38" s="76"/>
      <c r="L38" s="9"/>
      <c r="M38" s="9"/>
      <c r="N38" s="9"/>
    </row>
    <row r="39" spans="1:14" ht="28.5">
      <c r="A39" s="95" t="s">
        <v>27</v>
      </c>
      <c r="B39" s="39">
        <v>1137</v>
      </c>
      <c r="C39" s="39">
        <v>140</v>
      </c>
      <c r="D39" s="53">
        <v>0</v>
      </c>
      <c r="E39" s="53"/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72">
        <v>0</v>
      </c>
      <c r="L39" s="5"/>
      <c r="M39" s="5"/>
      <c r="N39" s="5"/>
    </row>
    <row r="40" spans="1:14" ht="15" customHeight="1">
      <c r="A40" s="92" t="s">
        <v>54</v>
      </c>
      <c r="B40" s="39">
        <v>1138</v>
      </c>
      <c r="C40" s="39">
        <v>150</v>
      </c>
      <c r="D40" s="53">
        <v>0</v>
      </c>
      <c r="E40" s="53"/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72">
        <v>0</v>
      </c>
      <c r="L40" s="5"/>
      <c r="M40" s="5"/>
      <c r="N40" s="5"/>
    </row>
    <row r="41" spans="1:14" ht="13.5" customHeight="1" thickBot="1">
      <c r="A41" s="92" t="s">
        <v>28</v>
      </c>
      <c r="B41" s="39">
        <v>1139</v>
      </c>
      <c r="C41" s="39">
        <v>160</v>
      </c>
      <c r="D41" s="53">
        <v>0</v>
      </c>
      <c r="E41" s="53"/>
      <c r="F41" s="53">
        <v>0</v>
      </c>
      <c r="G41" s="53">
        <v>0</v>
      </c>
      <c r="H41" s="53">
        <v>0</v>
      </c>
      <c r="I41" s="53"/>
      <c r="J41" s="53">
        <v>0</v>
      </c>
      <c r="K41" s="72"/>
      <c r="L41" s="5"/>
      <c r="M41" s="5"/>
      <c r="N41" s="5"/>
    </row>
    <row r="42" spans="1:14" ht="13.5" customHeight="1" thickTop="1">
      <c r="A42" s="66">
        <v>1</v>
      </c>
      <c r="B42" s="38">
        <v>2</v>
      </c>
      <c r="C42" s="38">
        <v>3</v>
      </c>
      <c r="D42" s="38">
        <v>4</v>
      </c>
      <c r="E42" s="45">
        <v>5</v>
      </c>
      <c r="F42" s="38">
        <v>5</v>
      </c>
      <c r="G42" s="38">
        <v>6</v>
      </c>
      <c r="H42" s="38">
        <v>7</v>
      </c>
      <c r="I42" s="38">
        <v>8</v>
      </c>
      <c r="J42" s="38">
        <v>9</v>
      </c>
      <c r="K42" s="67">
        <v>10</v>
      </c>
      <c r="L42" s="5"/>
      <c r="M42" s="5"/>
      <c r="N42" s="5"/>
    </row>
    <row r="43" spans="1:14" s="14" customFormat="1" ht="15">
      <c r="A43" s="93" t="s">
        <v>29</v>
      </c>
      <c r="B43" s="63">
        <v>1140</v>
      </c>
      <c r="C43" s="41">
        <v>170</v>
      </c>
      <c r="D43" s="54">
        <v>0</v>
      </c>
      <c r="E43" s="54"/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73">
        <v>0</v>
      </c>
      <c r="L43" s="13"/>
      <c r="M43" s="13"/>
      <c r="N43" s="13"/>
    </row>
    <row r="44" spans="1:14" s="14" customFormat="1" ht="42.75">
      <c r="A44" s="94" t="s">
        <v>38</v>
      </c>
      <c r="B44" s="41">
        <v>1150</v>
      </c>
      <c r="C44" s="41">
        <v>180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77">
        <v>0</v>
      </c>
      <c r="L44" s="13"/>
      <c r="M44" s="13"/>
      <c r="N44" s="13"/>
    </row>
    <row r="45" spans="1:14" s="14" customFormat="1" ht="14.25" customHeight="1">
      <c r="A45" s="93" t="s">
        <v>30</v>
      </c>
      <c r="B45" s="63">
        <v>1160</v>
      </c>
      <c r="C45" s="41">
        <v>190</v>
      </c>
      <c r="D45" s="52">
        <f aca="true" t="shared" si="5" ref="D45:K45">SUM(D46:D51)</f>
        <v>0</v>
      </c>
      <c r="E45" s="52">
        <f t="shared" si="5"/>
        <v>0</v>
      </c>
      <c r="F45" s="52">
        <f t="shared" si="5"/>
        <v>0</v>
      </c>
      <c r="G45" s="52">
        <f t="shared" si="5"/>
        <v>0</v>
      </c>
      <c r="H45" s="52">
        <f t="shared" si="5"/>
        <v>0</v>
      </c>
      <c r="I45" s="52">
        <f t="shared" si="5"/>
        <v>0</v>
      </c>
      <c r="J45" s="52">
        <f t="shared" si="5"/>
        <v>0</v>
      </c>
      <c r="K45" s="71">
        <f t="shared" si="5"/>
        <v>0</v>
      </c>
      <c r="L45" s="13"/>
      <c r="M45" s="13"/>
      <c r="N45" s="13"/>
    </row>
    <row r="46" spans="1:14" ht="16.5" customHeight="1">
      <c r="A46" s="92" t="s">
        <v>31</v>
      </c>
      <c r="B46" s="39">
        <v>1161</v>
      </c>
      <c r="C46" s="39">
        <v>200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77">
        <v>0</v>
      </c>
      <c r="L46" s="5"/>
      <c r="M46" s="5"/>
      <c r="N46" s="5"/>
    </row>
    <row r="47" spans="1:14" ht="18" customHeight="1">
      <c r="A47" s="92" t="s">
        <v>32</v>
      </c>
      <c r="B47" s="39">
        <v>1162</v>
      </c>
      <c r="C47" s="39">
        <v>210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77">
        <v>0</v>
      </c>
      <c r="L47" s="5"/>
      <c r="M47" s="5"/>
      <c r="N47" s="5"/>
    </row>
    <row r="48" spans="1:14" ht="15.75" customHeight="1">
      <c r="A48" s="92" t="s">
        <v>33</v>
      </c>
      <c r="B48" s="39">
        <v>1163</v>
      </c>
      <c r="C48" s="39">
        <v>220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77">
        <v>0</v>
      </c>
      <c r="L48" s="5"/>
      <c r="M48" s="5"/>
      <c r="N48" s="5"/>
    </row>
    <row r="49" spans="1:14" ht="17.25" customHeight="1">
      <c r="A49" s="92" t="s">
        <v>40</v>
      </c>
      <c r="B49" s="39">
        <v>1164</v>
      </c>
      <c r="C49" s="39">
        <v>230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77">
        <v>0</v>
      </c>
      <c r="L49" s="5"/>
      <c r="M49" s="5"/>
      <c r="N49" s="5"/>
    </row>
    <row r="50" spans="1:14" ht="18" customHeight="1">
      <c r="A50" s="92" t="s">
        <v>34</v>
      </c>
      <c r="B50" s="39">
        <v>1165</v>
      </c>
      <c r="C50" s="39">
        <v>240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77">
        <v>0</v>
      </c>
      <c r="L50" s="5"/>
      <c r="M50" s="5"/>
      <c r="N50" s="5"/>
    </row>
    <row r="51" spans="1:14" ht="18.75" customHeight="1">
      <c r="A51" s="92" t="s">
        <v>35</v>
      </c>
      <c r="B51" s="39">
        <v>1166</v>
      </c>
      <c r="C51" s="39">
        <v>250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77">
        <v>0</v>
      </c>
      <c r="L51" s="5"/>
      <c r="M51" s="5"/>
      <c r="N51" s="5"/>
    </row>
    <row r="52" spans="1:14" s="14" customFormat="1" ht="18" customHeight="1">
      <c r="A52" s="93" t="s">
        <v>36</v>
      </c>
      <c r="B52" s="63">
        <v>1170</v>
      </c>
      <c r="C52" s="41">
        <v>260</v>
      </c>
      <c r="D52" s="54">
        <v>0</v>
      </c>
      <c r="E52" s="54"/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73">
        <v>0</v>
      </c>
      <c r="L52" s="13"/>
      <c r="M52" s="13"/>
      <c r="N52" s="13"/>
    </row>
    <row r="53" spans="1:14" s="37" customFormat="1" ht="28.5">
      <c r="A53" s="95" t="s">
        <v>98</v>
      </c>
      <c r="B53" s="39">
        <v>1171</v>
      </c>
      <c r="C53" s="39">
        <v>270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72">
        <v>0</v>
      </c>
      <c r="L53" s="36"/>
      <c r="M53" s="36"/>
      <c r="N53" s="36"/>
    </row>
    <row r="54" spans="1:14" s="37" customFormat="1" ht="32.25" customHeight="1">
      <c r="A54" s="95" t="s">
        <v>99</v>
      </c>
      <c r="B54" s="39">
        <v>1172</v>
      </c>
      <c r="C54" s="39">
        <v>280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72">
        <v>0</v>
      </c>
      <c r="L54" s="36"/>
      <c r="M54" s="36"/>
      <c r="N54" s="36"/>
    </row>
    <row r="55" spans="1:14" ht="15.75" customHeight="1">
      <c r="A55" s="96" t="s">
        <v>37</v>
      </c>
      <c r="B55" s="39">
        <v>1200</v>
      </c>
      <c r="C55" s="46">
        <v>290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72">
        <v>0</v>
      </c>
      <c r="L55" s="5"/>
      <c r="M55" s="5"/>
      <c r="N55" s="5"/>
    </row>
    <row r="56" spans="1:14" s="14" customFormat="1" ht="15" customHeight="1">
      <c r="A56" s="94" t="s">
        <v>77</v>
      </c>
      <c r="B56" s="63">
        <v>1300</v>
      </c>
      <c r="C56" s="41">
        <v>300</v>
      </c>
      <c r="D56" s="54">
        <f aca="true" t="shared" si="6" ref="D56:K56">D59</f>
        <v>0</v>
      </c>
      <c r="E56" s="54">
        <f t="shared" si="6"/>
        <v>0</v>
      </c>
      <c r="F56" s="54">
        <f t="shared" si="6"/>
        <v>0</v>
      </c>
      <c r="G56" s="54">
        <f t="shared" si="6"/>
        <v>0</v>
      </c>
      <c r="H56" s="54">
        <f t="shared" si="6"/>
        <v>0</v>
      </c>
      <c r="I56" s="54">
        <f t="shared" si="6"/>
        <v>0</v>
      </c>
      <c r="J56" s="54">
        <f t="shared" si="6"/>
        <v>0</v>
      </c>
      <c r="K56" s="73">
        <f t="shared" si="6"/>
        <v>0</v>
      </c>
      <c r="L56" s="13"/>
      <c r="M56" s="13"/>
      <c r="N56" s="13"/>
    </row>
    <row r="57" spans="1:14" s="14" customFormat="1" ht="28.5">
      <c r="A57" s="94" t="s">
        <v>41</v>
      </c>
      <c r="B57" s="41">
        <v>1310</v>
      </c>
      <c r="C57" s="41">
        <v>310</v>
      </c>
      <c r="D57" s="57">
        <v>0</v>
      </c>
      <c r="E57" s="57"/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77">
        <v>0</v>
      </c>
      <c r="L57" s="13"/>
      <c r="M57" s="13"/>
      <c r="N57" s="13"/>
    </row>
    <row r="58" spans="1:14" s="14" customFormat="1" ht="28.5">
      <c r="A58" s="94" t="s">
        <v>55</v>
      </c>
      <c r="B58" s="41">
        <v>1320</v>
      </c>
      <c r="C58" s="41">
        <v>320</v>
      </c>
      <c r="D58" s="57">
        <v>0</v>
      </c>
      <c r="E58" s="57"/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77">
        <v>0</v>
      </c>
      <c r="L58" s="13"/>
      <c r="M58" s="13"/>
      <c r="N58" s="13"/>
    </row>
    <row r="59" spans="1:14" s="14" customFormat="1" ht="14.25" customHeight="1">
      <c r="A59" s="93" t="s">
        <v>42</v>
      </c>
      <c r="B59" s="63">
        <v>1340</v>
      </c>
      <c r="C59" s="41">
        <v>330</v>
      </c>
      <c r="D59" s="52">
        <f aca="true" t="shared" si="7" ref="D59:K59">SUM(D60:D62)</f>
        <v>0</v>
      </c>
      <c r="E59" s="52">
        <f t="shared" si="7"/>
        <v>0</v>
      </c>
      <c r="F59" s="52">
        <f t="shared" si="7"/>
        <v>0</v>
      </c>
      <c r="G59" s="52">
        <f t="shared" si="7"/>
        <v>0</v>
      </c>
      <c r="H59" s="52">
        <f t="shared" si="7"/>
        <v>0</v>
      </c>
      <c r="I59" s="52">
        <f t="shared" si="7"/>
        <v>0</v>
      </c>
      <c r="J59" s="52">
        <f t="shared" si="7"/>
        <v>0</v>
      </c>
      <c r="K59" s="71">
        <f t="shared" si="7"/>
        <v>0</v>
      </c>
      <c r="L59" s="13"/>
      <c r="M59" s="13"/>
      <c r="N59" s="13"/>
    </row>
    <row r="60" spans="1:14" ht="15.75" customHeight="1">
      <c r="A60" s="92" t="s">
        <v>43</v>
      </c>
      <c r="B60" s="39">
        <v>1341</v>
      </c>
      <c r="C60" s="39">
        <v>340</v>
      </c>
      <c r="D60" s="57">
        <v>0</v>
      </c>
      <c r="E60" s="57"/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77">
        <v>0</v>
      </c>
      <c r="L60" s="5"/>
      <c r="M60" s="5"/>
      <c r="N60" s="5"/>
    </row>
    <row r="61" spans="1:14" ht="16.5" customHeight="1">
      <c r="A61" s="92" t="s">
        <v>73</v>
      </c>
      <c r="B61" s="39">
        <v>1342</v>
      </c>
      <c r="C61" s="39">
        <v>350</v>
      </c>
      <c r="D61" s="57">
        <v>0</v>
      </c>
      <c r="E61" s="57"/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77">
        <v>0</v>
      </c>
      <c r="L61" s="5"/>
      <c r="M61" s="5"/>
      <c r="N61" s="5"/>
    </row>
    <row r="62" spans="1:14" ht="19.5" customHeight="1">
      <c r="A62" s="92" t="s">
        <v>44</v>
      </c>
      <c r="B62" s="39">
        <v>1343</v>
      </c>
      <c r="C62" s="39">
        <v>360</v>
      </c>
      <c r="D62" s="57">
        <v>0</v>
      </c>
      <c r="E62" s="57"/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77">
        <v>0</v>
      </c>
      <c r="L62" s="5"/>
      <c r="M62" s="5"/>
      <c r="N62" s="5"/>
    </row>
    <row r="63" spans="1:14" s="14" customFormat="1" ht="17.25" customHeight="1">
      <c r="A63" s="93" t="s">
        <v>45</v>
      </c>
      <c r="B63" s="41">
        <v>1350</v>
      </c>
      <c r="C63" s="41">
        <v>370</v>
      </c>
      <c r="D63" s="57">
        <v>0</v>
      </c>
      <c r="E63" s="57"/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77">
        <v>0</v>
      </c>
      <c r="L63" s="13"/>
      <c r="M63" s="13"/>
      <c r="N63" s="13"/>
    </row>
    <row r="64" spans="1:14" s="1" customFormat="1" ht="15" customHeight="1">
      <c r="A64" s="97" t="s">
        <v>46</v>
      </c>
      <c r="B64" s="46">
        <v>2000</v>
      </c>
      <c r="C64" s="46">
        <v>380</v>
      </c>
      <c r="D64" s="58">
        <f aca="true" t="shared" si="8" ref="D64:K64">SUM(D65,D77,D78)</f>
        <v>0</v>
      </c>
      <c r="E64" s="58">
        <f t="shared" si="8"/>
        <v>0</v>
      </c>
      <c r="F64" s="58">
        <f t="shared" si="8"/>
        <v>0</v>
      </c>
      <c r="G64" s="58">
        <f t="shared" si="8"/>
        <v>0</v>
      </c>
      <c r="H64" s="58">
        <f t="shared" si="8"/>
        <v>0</v>
      </c>
      <c r="I64" s="58">
        <f t="shared" si="8"/>
        <v>0</v>
      </c>
      <c r="J64" s="58">
        <f t="shared" si="8"/>
        <v>0</v>
      </c>
      <c r="K64" s="78">
        <f t="shared" si="8"/>
        <v>0</v>
      </c>
      <c r="L64" s="18"/>
      <c r="M64" s="18"/>
      <c r="N64" s="18"/>
    </row>
    <row r="65" spans="1:14" s="1" customFormat="1" ht="14.25" customHeight="1">
      <c r="A65" s="97" t="s">
        <v>47</v>
      </c>
      <c r="B65" s="46">
        <v>2100</v>
      </c>
      <c r="C65" s="46">
        <v>390</v>
      </c>
      <c r="D65" s="58">
        <f aca="true" t="shared" si="9" ref="D65:K65">SUM(D66:D67,D72)</f>
        <v>0</v>
      </c>
      <c r="E65" s="58">
        <f t="shared" si="9"/>
        <v>0</v>
      </c>
      <c r="F65" s="58">
        <f t="shared" si="9"/>
        <v>0</v>
      </c>
      <c r="G65" s="58">
        <f t="shared" si="9"/>
        <v>0</v>
      </c>
      <c r="H65" s="58">
        <f t="shared" si="9"/>
        <v>0</v>
      </c>
      <c r="I65" s="58">
        <f t="shared" si="9"/>
        <v>0</v>
      </c>
      <c r="J65" s="58">
        <f t="shared" si="9"/>
        <v>0</v>
      </c>
      <c r="K65" s="78">
        <f t="shared" si="9"/>
        <v>0</v>
      </c>
      <c r="L65" s="18"/>
      <c r="M65" s="18"/>
      <c r="N65" s="18"/>
    </row>
    <row r="66" spans="1:14" s="14" customFormat="1" ht="27.75" customHeight="1">
      <c r="A66" s="94" t="s">
        <v>48</v>
      </c>
      <c r="B66" s="41">
        <v>2110</v>
      </c>
      <c r="C66" s="41">
        <v>400</v>
      </c>
      <c r="D66" s="57">
        <v>0</v>
      </c>
      <c r="E66" s="57"/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77">
        <v>0</v>
      </c>
      <c r="L66" s="13"/>
      <c r="M66" s="13"/>
      <c r="N66" s="13"/>
    </row>
    <row r="67" spans="1:14" s="14" customFormat="1" ht="15.75" customHeight="1">
      <c r="A67" s="93" t="s">
        <v>49</v>
      </c>
      <c r="B67" s="41">
        <v>2120</v>
      </c>
      <c r="C67" s="41">
        <v>410</v>
      </c>
      <c r="D67" s="59">
        <f aca="true" t="shared" si="10" ref="D67:K67">SUM(D68:D70)</f>
        <v>0</v>
      </c>
      <c r="E67" s="59">
        <f t="shared" si="10"/>
        <v>0</v>
      </c>
      <c r="F67" s="59">
        <f t="shared" si="10"/>
        <v>0</v>
      </c>
      <c r="G67" s="59">
        <f t="shared" si="10"/>
        <v>0</v>
      </c>
      <c r="H67" s="59">
        <f t="shared" si="10"/>
        <v>0</v>
      </c>
      <c r="I67" s="59">
        <f t="shared" si="10"/>
        <v>0</v>
      </c>
      <c r="J67" s="59">
        <f t="shared" si="10"/>
        <v>0</v>
      </c>
      <c r="K67" s="79">
        <f t="shared" si="10"/>
        <v>0</v>
      </c>
      <c r="L67" s="13"/>
      <c r="M67" s="13"/>
      <c r="N67" s="13"/>
    </row>
    <row r="68" spans="1:14" ht="14.25" customHeight="1">
      <c r="A68" s="92" t="s">
        <v>50</v>
      </c>
      <c r="B68" s="39">
        <v>2121</v>
      </c>
      <c r="C68" s="39">
        <v>420</v>
      </c>
      <c r="D68" s="53">
        <v>0</v>
      </c>
      <c r="E68" s="53"/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72">
        <v>0</v>
      </c>
      <c r="L68" s="5"/>
      <c r="M68" s="5"/>
      <c r="N68" s="5"/>
    </row>
    <row r="69" spans="1:14" ht="16.5" customHeight="1">
      <c r="A69" s="95" t="s">
        <v>56</v>
      </c>
      <c r="B69" s="39">
        <v>2122</v>
      </c>
      <c r="C69" s="39">
        <v>430</v>
      </c>
      <c r="D69" s="53">
        <v>0</v>
      </c>
      <c r="E69" s="53"/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72">
        <v>0</v>
      </c>
      <c r="L69" s="5"/>
      <c r="M69" s="5"/>
      <c r="N69" s="5"/>
    </row>
    <row r="70" spans="1:14" ht="15" customHeight="1" thickBot="1">
      <c r="A70" s="92" t="s">
        <v>51</v>
      </c>
      <c r="B70" s="39">
        <v>2123</v>
      </c>
      <c r="C70" s="39">
        <v>440</v>
      </c>
      <c r="D70" s="53">
        <v>0</v>
      </c>
      <c r="E70" s="53"/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72">
        <v>0</v>
      </c>
      <c r="L70" s="5"/>
      <c r="M70" s="5"/>
      <c r="N70" s="5"/>
    </row>
    <row r="71" spans="1:14" ht="15" customHeight="1" thickTop="1">
      <c r="A71" s="66">
        <v>1</v>
      </c>
      <c r="B71" s="38">
        <v>2</v>
      </c>
      <c r="C71" s="38">
        <v>3</v>
      </c>
      <c r="D71" s="38">
        <v>4</v>
      </c>
      <c r="E71" s="38">
        <v>5</v>
      </c>
      <c r="F71" s="38">
        <v>5</v>
      </c>
      <c r="G71" s="38">
        <v>6</v>
      </c>
      <c r="H71" s="38">
        <v>7</v>
      </c>
      <c r="I71" s="38">
        <v>8</v>
      </c>
      <c r="J71" s="38">
        <v>9</v>
      </c>
      <c r="K71" s="67">
        <v>10</v>
      </c>
      <c r="L71" s="5"/>
      <c r="M71" s="5"/>
      <c r="N71" s="5"/>
    </row>
    <row r="72" spans="1:14" s="14" customFormat="1" ht="28.5">
      <c r="A72" s="94" t="s">
        <v>52</v>
      </c>
      <c r="B72" s="41">
        <v>2130</v>
      </c>
      <c r="C72" s="41">
        <v>450</v>
      </c>
      <c r="D72" s="52">
        <f aca="true" t="shared" si="11" ref="D72:K72">SUM(D73:D76)</f>
        <v>0</v>
      </c>
      <c r="E72" s="52">
        <f t="shared" si="11"/>
        <v>0</v>
      </c>
      <c r="F72" s="52">
        <f t="shared" si="11"/>
        <v>0</v>
      </c>
      <c r="G72" s="52">
        <f t="shared" si="11"/>
        <v>0</v>
      </c>
      <c r="H72" s="52">
        <f t="shared" si="11"/>
        <v>0</v>
      </c>
      <c r="I72" s="52">
        <f t="shared" si="11"/>
        <v>0</v>
      </c>
      <c r="J72" s="52">
        <f t="shared" si="11"/>
        <v>0</v>
      </c>
      <c r="K72" s="71">
        <f t="shared" si="11"/>
        <v>0</v>
      </c>
      <c r="L72" s="13"/>
      <c r="M72" s="13"/>
      <c r="N72" s="13"/>
    </row>
    <row r="73" spans="1:14" ht="28.5">
      <c r="A73" s="95" t="s">
        <v>53</v>
      </c>
      <c r="B73" s="39">
        <v>2131</v>
      </c>
      <c r="C73" s="39">
        <v>460</v>
      </c>
      <c r="D73" s="53">
        <v>0</v>
      </c>
      <c r="E73" s="53"/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72">
        <v>0</v>
      </c>
      <c r="L73" s="5"/>
      <c r="M73" s="5"/>
      <c r="N73" s="5"/>
    </row>
    <row r="74" spans="1:14" ht="28.5">
      <c r="A74" s="95" t="s">
        <v>57</v>
      </c>
      <c r="B74" s="39">
        <v>2132</v>
      </c>
      <c r="C74" s="39">
        <v>470</v>
      </c>
      <c r="D74" s="53">
        <v>0</v>
      </c>
      <c r="E74" s="53"/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72">
        <v>0</v>
      </c>
      <c r="L74" s="5"/>
      <c r="M74" s="5"/>
      <c r="N74" s="5"/>
    </row>
    <row r="75" spans="1:14" ht="15" customHeight="1">
      <c r="A75" s="95" t="s">
        <v>100</v>
      </c>
      <c r="B75" s="39">
        <v>2133</v>
      </c>
      <c r="C75" s="39">
        <v>480</v>
      </c>
      <c r="D75" s="53">
        <v>0</v>
      </c>
      <c r="E75" s="53"/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72">
        <v>0</v>
      </c>
      <c r="L75" s="5"/>
      <c r="M75" s="5"/>
      <c r="N75" s="5"/>
    </row>
    <row r="76" spans="1:14" ht="14.25" customHeight="1">
      <c r="A76" s="95" t="s">
        <v>101</v>
      </c>
      <c r="B76" s="39">
        <v>2140</v>
      </c>
      <c r="C76" s="39">
        <v>490</v>
      </c>
      <c r="D76" s="53">
        <v>0</v>
      </c>
      <c r="E76" s="53"/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72">
        <v>0</v>
      </c>
      <c r="L76" s="5"/>
      <c r="M76" s="5"/>
      <c r="N76" s="5"/>
    </row>
    <row r="77" spans="1:14" ht="15" customHeight="1">
      <c r="A77" s="95" t="s">
        <v>102</v>
      </c>
      <c r="B77" s="39">
        <v>2141</v>
      </c>
      <c r="C77" s="39">
        <v>500</v>
      </c>
      <c r="D77" s="53">
        <v>0</v>
      </c>
      <c r="E77" s="53"/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72">
        <v>0</v>
      </c>
      <c r="L77" s="5"/>
      <c r="M77" s="5"/>
      <c r="N77" s="5"/>
    </row>
    <row r="78" spans="1:14" ht="14.25" customHeight="1">
      <c r="A78" s="92" t="s">
        <v>103</v>
      </c>
      <c r="B78" s="39">
        <v>2142</v>
      </c>
      <c r="C78" s="39">
        <v>510</v>
      </c>
      <c r="D78" s="53">
        <v>0</v>
      </c>
      <c r="E78" s="53"/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72">
        <v>0</v>
      </c>
      <c r="L78" s="5"/>
      <c r="M78" s="5"/>
      <c r="N78" s="5"/>
    </row>
    <row r="79" spans="1:14" ht="12" customHeight="1">
      <c r="A79" s="92" t="s">
        <v>104</v>
      </c>
      <c r="B79" s="39">
        <v>2143</v>
      </c>
      <c r="C79" s="39">
        <v>520</v>
      </c>
      <c r="D79" s="39" t="s">
        <v>80</v>
      </c>
      <c r="E79" s="39"/>
      <c r="F79" s="39" t="s">
        <v>80</v>
      </c>
      <c r="G79" s="39" t="s">
        <v>80</v>
      </c>
      <c r="H79" s="39" t="s">
        <v>95</v>
      </c>
      <c r="I79" s="39" t="s">
        <v>80</v>
      </c>
      <c r="J79" s="39" t="s">
        <v>80</v>
      </c>
      <c r="K79" s="80" t="s">
        <v>80</v>
      </c>
      <c r="L79" s="5"/>
      <c r="M79" s="5"/>
      <c r="N79" s="5"/>
    </row>
    <row r="80" spans="1:14" ht="14.25" hidden="1">
      <c r="A80" s="81"/>
      <c r="B80" s="43"/>
      <c r="C80" s="43"/>
      <c r="D80" s="43"/>
      <c r="E80" s="43"/>
      <c r="F80" s="43"/>
      <c r="G80" s="43"/>
      <c r="H80" s="43"/>
      <c r="I80" s="43"/>
      <c r="J80" s="43"/>
      <c r="K80" s="82"/>
      <c r="M80" s="5"/>
      <c r="N80" s="5"/>
    </row>
    <row r="81" spans="1:11" ht="0.75" customHeight="1" hidden="1">
      <c r="A81" s="81"/>
      <c r="B81" s="43"/>
      <c r="C81" s="43"/>
      <c r="D81" s="43"/>
      <c r="E81" s="43"/>
      <c r="F81" s="43"/>
      <c r="G81" s="43"/>
      <c r="H81" s="43"/>
      <c r="I81" s="43"/>
      <c r="J81" s="43"/>
      <c r="K81" s="82"/>
    </row>
    <row r="82" spans="1:11" ht="7.5" customHeight="1" hidden="1" thickBot="1">
      <c r="A82" s="81"/>
      <c r="B82" s="43"/>
      <c r="C82" s="43"/>
      <c r="D82" s="43"/>
      <c r="E82" s="43"/>
      <c r="F82" s="43"/>
      <c r="G82" s="43"/>
      <c r="H82" s="43"/>
      <c r="I82" s="43"/>
      <c r="J82" s="43"/>
      <c r="K82" s="82"/>
    </row>
    <row r="83" spans="1:11" ht="14.25" hidden="1">
      <c r="A83" s="81"/>
      <c r="B83" s="43"/>
      <c r="C83" s="43"/>
      <c r="D83" s="43"/>
      <c r="E83" s="43"/>
      <c r="F83" s="43"/>
      <c r="G83" s="43"/>
      <c r="H83" s="43"/>
      <c r="I83" s="43"/>
      <c r="J83" s="43" t="s">
        <v>74</v>
      </c>
      <c r="K83" s="82"/>
    </row>
    <row r="84" spans="1:14" ht="15" hidden="1" thickTop="1">
      <c r="A84" s="66">
        <v>1</v>
      </c>
      <c r="B84" s="38">
        <v>2</v>
      </c>
      <c r="C84" s="38">
        <v>3</v>
      </c>
      <c r="D84" s="38">
        <v>4</v>
      </c>
      <c r="E84" s="38">
        <v>5</v>
      </c>
      <c r="F84" s="38">
        <v>6</v>
      </c>
      <c r="G84" s="38">
        <v>7</v>
      </c>
      <c r="H84" s="38">
        <v>8</v>
      </c>
      <c r="I84" s="38">
        <v>9</v>
      </c>
      <c r="J84" s="38">
        <v>10</v>
      </c>
      <c r="K84" s="67">
        <v>11</v>
      </c>
      <c r="L84" s="9"/>
      <c r="M84" s="9"/>
      <c r="N84" s="9"/>
    </row>
    <row r="85" spans="1:14" ht="19.5" customHeight="1">
      <c r="A85" s="95" t="s">
        <v>105</v>
      </c>
      <c r="B85" s="39">
        <v>2144</v>
      </c>
      <c r="C85" s="39">
        <v>530</v>
      </c>
      <c r="D85" s="53">
        <v>0</v>
      </c>
      <c r="E85" s="53"/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72">
        <v>0</v>
      </c>
      <c r="L85" s="5"/>
      <c r="M85" s="5"/>
      <c r="N85" s="5"/>
    </row>
    <row r="86" spans="1:14" ht="18" customHeight="1">
      <c r="A86" s="96" t="s">
        <v>78</v>
      </c>
      <c r="B86" s="46">
        <v>2200</v>
      </c>
      <c r="C86" s="46">
        <v>540</v>
      </c>
      <c r="D86" s="60">
        <v>0</v>
      </c>
      <c r="E86" s="60"/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99">
        <v>0</v>
      </c>
      <c r="L86" s="5"/>
      <c r="M86" s="5"/>
      <c r="N86" s="5"/>
    </row>
    <row r="87" spans="1:14" ht="14.25" customHeight="1">
      <c r="A87" s="96" t="s">
        <v>106</v>
      </c>
      <c r="B87" s="46">
        <v>2300</v>
      </c>
      <c r="C87" s="46">
        <v>550</v>
      </c>
      <c r="D87" s="60">
        <v>0</v>
      </c>
      <c r="E87" s="60"/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99">
        <v>0</v>
      </c>
      <c r="L87" s="5"/>
      <c r="M87" s="5"/>
      <c r="N87" s="5"/>
    </row>
    <row r="88" spans="1:14" ht="15" customHeight="1">
      <c r="A88" s="95" t="s">
        <v>58</v>
      </c>
      <c r="B88" s="39">
        <v>2400</v>
      </c>
      <c r="C88" s="39">
        <v>560</v>
      </c>
      <c r="D88" s="53">
        <v>0</v>
      </c>
      <c r="E88" s="53"/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72">
        <v>0</v>
      </c>
      <c r="L88" s="5"/>
      <c r="M88" s="5"/>
      <c r="N88" s="5"/>
    </row>
    <row r="89" spans="1:14" ht="28.5">
      <c r="A89" s="95" t="s">
        <v>107</v>
      </c>
      <c r="B89" s="39">
        <v>2410</v>
      </c>
      <c r="C89" s="39">
        <v>570</v>
      </c>
      <c r="D89" s="53">
        <v>0</v>
      </c>
      <c r="E89" s="53"/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72">
        <v>0</v>
      </c>
      <c r="L89" s="5"/>
      <c r="M89" s="5"/>
      <c r="N89" s="5"/>
    </row>
    <row r="90" spans="1:14" s="1" customFormat="1" ht="28.5">
      <c r="A90" s="98" t="s">
        <v>75</v>
      </c>
      <c r="B90" s="39">
        <v>2420</v>
      </c>
      <c r="C90" s="39">
        <v>580</v>
      </c>
      <c r="D90" s="53">
        <v>0</v>
      </c>
      <c r="E90" s="53"/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72">
        <v>0</v>
      </c>
      <c r="L90" s="18"/>
      <c r="M90" s="18"/>
      <c r="N90" s="18"/>
    </row>
    <row r="91" spans="1:14" s="1" customFormat="1" ht="15.75">
      <c r="A91" s="98" t="s">
        <v>108</v>
      </c>
      <c r="B91" s="39">
        <v>2430</v>
      </c>
      <c r="C91" s="39">
        <v>590</v>
      </c>
      <c r="D91" s="58">
        <f aca="true" t="shared" si="12" ref="D91:K91">SUM(D92,D101)</f>
        <v>0</v>
      </c>
      <c r="E91" s="58">
        <f t="shared" si="12"/>
        <v>0</v>
      </c>
      <c r="F91" s="58">
        <f t="shared" si="12"/>
        <v>0</v>
      </c>
      <c r="G91" s="58">
        <f t="shared" si="12"/>
        <v>0</v>
      </c>
      <c r="H91" s="58">
        <f t="shared" si="12"/>
        <v>0</v>
      </c>
      <c r="I91" s="58">
        <f t="shared" si="12"/>
        <v>0</v>
      </c>
      <c r="J91" s="58">
        <f t="shared" si="12"/>
        <v>0</v>
      </c>
      <c r="K91" s="78">
        <f t="shared" si="12"/>
        <v>0</v>
      </c>
      <c r="L91" s="18"/>
      <c r="M91" s="18"/>
      <c r="N91" s="18"/>
    </row>
    <row r="92" spans="1:14" s="20" customFormat="1" ht="15">
      <c r="A92" s="95" t="s">
        <v>59</v>
      </c>
      <c r="B92" s="39">
        <v>2440</v>
      </c>
      <c r="C92" s="39">
        <v>600</v>
      </c>
      <c r="D92" s="61">
        <f aca="true" t="shared" si="13" ref="D92:K92">SUM(D93,D97)</f>
        <v>0</v>
      </c>
      <c r="E92" s="61">
        <f t="shared" si="13"/>
        <v>0</v>
      </c>
      <c r="F92" s="61">
        <f t="shared" si="13"/>
        <v>0</v>
      </c>
      <c r="G92" s="61">
        <f t="shared" si="13"/>
        <v>0</v>
      </c>
      <c r="H92" s="61">
        <f t="shared" si="13"/>
        <v>0</v>
      </c>
      <c r="I92" s="61">
        <f t="shared" si="13"/>
        <v>0</v>
      </c>
      <c r="J92" s="61">
        <f t="shared" si="13"/>
        <v>0</v>
      </c>
      <c r="K92" s="83">
        <f t="shared" si="13"/>
        <v>0</v>
      </c>
      <c r="L92" s="19"/>
      <c r="M92" s="19"/>
      <c r="N92" s="19"/>
    </row>
    <row r="93" spans="1:14" s="14" customFormat="1" ht="15">
      <c r="A93" s="94" t="s">
        <v>60</v>
      </c>
      <c r="B93" s="41">
        <v>4110</v>
      </c>
      <c r="C93" s="41">
        <v>610</v>
      </c>
      <c r="D93" s="62">
        <f aca="true" t="shared" si="14" ref="D93:K93">SUM(D94:D96)</f>
        <v>0</v>
      </c>
      <c r="E93" s="62">
        <f t="shared" si="14"/>
        <v>0</v>
      </c>
      <c r="F93" s="62">
        <f t="shared" si="14"/>
        <v>0</v>
      </c>
      <c r="G93" s="62">
        <f t="shared" si="14"/>
        <v>0</v>
      </c>
      <c r="H93" s="62">
        <f t="shared" si="14"/>
        <v>0</v>
      </c>
      <c r="I93" s="62">
        <f t="shared" si="14"/>
        <v>0</v>
      </c>
      <c r="J93" s="62">
        <f t="shared" si="14"/>
        <v>0</v>
      </c>
      <c r="K93" s="84">
        <f t="shared" si="14"/>
        <v>0</v>
      </c>
      <c r="L93" s="13"/>
      <c r="M93" s="13"/>
      <c r="N93" s="13"/>
    </row>
    <row r="94" spans="1:14" ht="28.5">
      <c r="A94" s="95" t="s">
        <v>61</v>
      </c>
      <c r="B94" s="39">
        <v>4111</v>
      </c>
      <c r="C94" s="39">
        <v>620</v>
      </c>
      <c r="D94" s="53">
        <v>0</v>
      </c>
      <c r="E94" s="53"/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72">
        <v>0</v>
      </c>
      <c r="L94" s="5"/>
      <c r="M94" s="5"/>
      <c r="N94" s="5"/>
    </row>
    <row r="95" spans="1:14" ht="18" customHeight="1">
      <c r="A95" s="95" t="s">
        <v>62</v>
      </c>
      <c r="B95" s="39">
        <v>4112</v>
      </c>
      <c r="C95" s="39">
        <v>630</v>
      </c>
      <c r="D95" s="53">
        <v>0</v>
      </c>
      <c r="E95" s="53"/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72">
        <v>0</v>
      </c>
      <c r="L95" s="5"/>
      <c r="M95" s="5"/>
      <c r="N95" s="5"/>
    </row>
    <row r="96" spans="1:14" ht="17.25" customHeight="1">
      <c r="A96" s="95" t="s">
        <v>63</v>
      </c>
      <c r="B96" s="39">
        <v>4113</v>
      </c>
      <c r="C96" s="39">
        <v>640</v>
      </c>
      <c r="D96" s="53">
        <v>0</v>
      </c>
      <c r="E96" s="53"/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72">
        <v>0</v>
      </c>
      <c r="L96" s="5"/>
      <c r="M96" s="5"/>
      <c r="N96" s="5"/>
    </row>
    <row r="97" spans="1:14" s="14" customFormat="1" ht="18" customHeight="1" thickBot="1">
      <c r="A97" s="100" t="s">
        <v>68</v>
      </c>
      <c r="B97" s="85">
        <v>4210</v>
      </c>
      <c r="C97" s="85">
        <v>650</v>
      </c>
      <c r="D97" s="86">
        <f aca="true" t="shared" si="15" ref="D97:K97">SUM(D98:D100)</f>
        <v>0</v>
      </c>
      <c r="E97" s="86">
        <f t="shared" si="15"/>
        <v>0</v>
      </c>
      <c r="F97" s="86">
        <f t="shared" si="15"/>
        <v>0</v>
      </c>
      <c r="G97" s="86">
        <f t="shared" si="15"/>
        <v>0</v>
      </c>
      <c r="H97" s="86">
        <f t="shared" si="15"/>
        <v>0</v>
      </c>
      <c r="I97" s="86">
        <f t="shared" si="15"/>
        <v>0</v>
      </c>
      <c r="J97" s="86">
        <f t="shared" si="15"/>
        <v>0</v>
      </c>
      <c r="K97" s="87">
        <f t="shared" si="15"/>
        <v>0</v>
      </c>
      <c r="L97" s="13"/>
      <c r="M97" s="13"/>
      <c r="N97" s="13"/>
    </row>
    <row r="98" spans="1:14" ht="24" customHeight="1" hidden="1">
      <c r="A98" s="91" t="s">
        <v>64</v>
      </c>
      <c r="B98" s="64">
        <v>4121</v>
      </c>
      <c r="C98" s="64">
        <v>650</v>
      </c>
      <c r="D98" s="65"/>
      <c r="E98" s="65"/>
      <c r="F98" s="65"/>
      <c r="G98" s="65"/>
      <c r="H98" s="65"/>
      <c r="I98" s="65"/>
      <c r="J98" s="65"/>
      <c r="K98" s="65"/>
      <c r="L98" s="10"/>
      <c r="M98" s="5"/>
      <c r="N98" s="5"/>
    </row>
    <row r="99" spans="1:14" ht="24.75" customHeight="1" hidden="1">
      <c r="A99" s="32" t="s">
        <v>65</v>
      </c>
      <c r="B99" s="11">
        <v>4122</v>
      </c>
      <c r="C99" s="11">
        <v>660</v>
      </c>
      <c r="D99" s="21"/>
      <c r="E99" s="21"/>
      <c r="F99" s="21"/>
      <c r="G99" s="21"/>
      <c r="H99" s="21"/>
      <c r="I99" s="21"/>
      <c r="J99" s="21"/>
      <c r="K99" s="21"/>
      <c r="L99" s="10"/>
      <c r="M99" s="5"/>
      <c r="N99" s="5"/>
    </row>
    <row r="100" spans="1:14" ht="14.25" customHeight="1" hidden="1">
      <c r="A100" s="30" t="s">
        <v>66</v>
      </c>
      <c r="B100" s="11">
        <v>4123</v>
      </c>
      <c r="C100" s="11">
        <v>670</v>
      </c>
      <c r="D100" s="21"/>
      <c r="E100" s="21"/>
      <c r="F100" s="21"/>
      <c r="G100" s="21"/>
      <c r="H100" s="21"/>
      <c r="I100" s="21"/>
      <c r="J100" s="21"/>
      <c r="K100" s="21"/>
      <c r="L100" s="10"/>
      <c r="M100" s="5"/>
      <c r="N100" s="5"/>
    </row>
    <row r="101" spans="1:14" s="1" customFormat="1" ht="15" customHeight="1" hidden="1">
      <c r="A101" s="34" t="s">
        <v>67</v>
      </c>
      <c r="B101" s="15">
        <v>4200</v>
      </c>
      <c r="C101" s="15">
        <v>680</v>
      </c>
      <c r="D101" s="23">
        <f aca="true" t="shared" si="16" ref="D101:K101">SUM(D102:D103)</f>
        <v>0</v>
      </c>
      <c r="E101" s="23">
        <f t="shared" si="16"/>
        <v>0</v>
      </c>
      <c r="F101" s="23">
        <f t="shared" si="16"/>
        <v>0</v>
      </c>
      <c r="G101" s="23">
        <f t="shared" si="16"/>
        <v>0</v>
      </c>
      <c r="H101" s="23">
        <f t="shared" si="16"/>
        <v>0</v>
      </c>
      <c r="I101" s="23">
        <f t="shared" si="16"/>
        <v>0</v>
      </c>
      <c r="J101" s="23">
        <f t="shared" si="16"/>
        <v>0</v>
      </c>
      <c r="K101" s="23">
        <f t="shared" si="16"/>
        <v>0</v>
      </c>
      <c r="L101" s="17"/>
      <c r="M101" s="18"/>
      <c r="N101" s="18"/>
    </row>
    <row r="102" spans="1:14" s="14" customFormat="1" ht="17.25" customHeight="1" hidden="1">
      <c r="A102" s="31" t="s">
        <v>68</v>
      </c>
      <c r="B102" s="16">
        <v>4210</v>
      </c>
      <c r="C102" s="16">
        <v>690</v>
      </c>
      <c r="D102" s="22"/>
      <c r="E102" s="22"/>
      <c r="F102" s="22"/>
      <c r="G102" s="22"/>
      <c r="H102" s="22"/>
      <c r="I102" s="22"/>
      <c r="J102" s="22"/>
      <c r="K102" s="22"/>
      <c r="L102" s="12"/>
      <c r="M102" s="13"/>
      <c r="N102" s="13"/>
    </row>
    <row r="103" spans="1:14" s="14" customFormat="1" ht="15" customHeight="1" hidden="1">
      <c r="A103" s="31" t="s">
        <v>69</v>
      </c>
      <c r="B103" s="16">
        <v>4220</v>
      </c>
      <c r="C103" s="16">
        <v>700</v>
      </c>
      <c r="D103" s="22"/>
      <c r="E103" s="22"/>
      <c r="F103" s="22"/>
      <c r="G103" s="22"/>
      <c r="H103" s="22"/>
      <c r="I103" s="22"/>
      <c r="J103" s="22"/>
      <c r="K103" s="22"/>
      <c r="L103" s="12"/>
      <c r="M103" s="13"/>
      <c r="N103" s="13"/>
    </row>
    <row r="104" spans="1:14" s="24" customFormat="1" ht="15.75" customHeight="1" hidden="1">
      <c r="A104" s="33" t="s">
        <v>79</v>
      </c>
      <c r="B104" s="25" t="s">
        <v>94</v>
      </c>
      <c r="C104" s="25">
        <v>710</v>
      </c>
      <c r="D104" s="26"/>
      <c r="E104" s="26"/>
      <c r="F104" s="26"/>
      <c r="G104" s="26"/>
      <c r="H104" s="26"/>
      <c r="I104" s="26"/>
      <c r="J104" s="26"/>
      <c r="K104" s="26"/>
      <c r="L104" s="27"/>
      <c r="M104" s="28"/>
      <c r="N104" s="28"/>
    </row>
    <row r="105" ht="12.75">
      <c r="A105" s="6" t="s">
        <v>109</v>
      </c>
    </row>
    <row r="106" ht="12.75" hidden="1">
      <c r="A106" s="7"/>
    </row>
    <row r="108" spans="1:9" ht="15.75">
      <c r="A108" s="47" t="s">
        <v>70</v>
      </c>
      <c r="B108" s="108"/>
      <c r="C108" s="108"/>
      <c r="D108" s="49"/>
      <c r="E108" s="49"/>
      <c r="F108" s="49"/>
      <c r="G108" s="108"/>
      <c r="H108" s="108" t="s">
        <v>132</v>
      </c>
      <c r="I108" s="108"/>
    </row>
    <row r="109" spans="1:13" ht="12.75" customHeight="1">
      <c r="A109" s="49"/>
      <c r="B109" s="321" t="s">
        <v>71</v>
      </c>
      <c r="C109" s="321"/>
      <c r="D109" s="49"/>
      <c r="E109" s="49"/>
      <c r="F109" s="49"/>
      <c r="G109" s="321" t="s">
        <v>76</v>
      </c>
      <c r="H109" s="321"/>
      <c r="I109" s="321"/>
      <c r="J109" s="322"/>
      <c r="K109" s="322"/>
      <c r="L109" s="322"/>
      <c r="M109" s="322"/>
    </row>
    <row r="110" spans="1:9" ht="15">
      <c r="A110" s="49"/>
      <c r="B110" s="49"/>
      <c r="C110" s="49"/>
      <c r="D110" s="49"/>
      <c r="E110" s="49"/>
      <c r="F110" s="49"/>
      <c r="G110" s="49"/>
      <c r="H110" s="49"/>
      <c r="I110" s="49"/>
    </row>
    <row r="111" spans="1:9" ht="15.75">
      <c r="A111" s="47" t="s">
        <v>121</v>
      </c>
      <c r="B111" s="108"/>
      <c r="C111" s="108"/>
      <c r="D111" s="49"/>
      <c r="E111" s="49"/>
      <c r="F111" s="49"/>
      <c r="G111" s="108"/>
      <c r="H111" s="108" t="s">
        <v>111</v>
      </c>
      <c r="I111" s="108"/>
    </row>
    <row r="112" spans="1:13" ht="15">
      <c r="A112" s="49"/>
      <c r="B112" s="321" t="s">
        <v>71</v>
      </c>
      <c r="C112" s="321"/>
      <c r="D112" s="49"/>
      <c r="E112" s="49"/>
      <c r="F112" s="49"/>
      <c r="G112" s="321" t="s">
        <v>76</v>
      </c>
      <c r="H112" s="321"/>
      <c r="I112" s="321"/>
      <c r="J112" s="322"/>
      <c r="K112" s="322"/>
      <c r="L112" s="322"/>
      <c r="M112" s="322"/>
    </row>
    <row r="114" ht="12.75">
      <c r="A114" t="s">
        <v>143</v>
      </c>
    </row>
  </sheetData>
  <sheetProtection/>
  <mergeCells count="30">
    <mergeCell ref="G19:G20"/>
    <mergeCell ref="E19:E20"/>
    <mergeCell ref="B112:C112"/>
    <mergeCell ref="J112:M112"/>
    <mergeCell ref="G109:I109"/>
    <mergeCell ref="G112:I112"/>
    <mergeCell ref="B109:C109"/>
    <mergeCell ref="J109:M109"/>
    <mergeCell ref="K19:K20"/>
    <mergeCell ref="J19:J20"/>
    <mergeCell ref="A11:I11"/>
    <mergeCell ref="H19:H20"/>
    <mergeCell ref="A12:I12"/>
    <mergeCell ref="F19:F20"/>
    <mergeCell ref="A14:I14"/>
    <mergeCell ref="C19:C20"/>
    <mergeCell ref="D19:D20"/>
    <mergeCell ref="A19:A20"/>
    <mergeCell ref="B19:B20"/>
    <mergeCell ref="I19:I20"/>
    <mergeCell ref="I1:J1"/>
    <mergeCell ref="A13:I13"/>
    <mergeCell ref="A15:K15"/>
    <mergeCell ref="D5:F5"/>
    <mergeCell ref="I8:J8"/>
    <mergeCell ref="G2:J4"/>
    <mergeCell ref="A9:I9"/>
    <mergeCell ref="B7:H7"/>
    <mergeCell ref="A6:K6"/>
    <mergeCell ref="A10:I10"/>
  </mergeCells>
  <printOptions/>
  <pageMargins left="0.68" right="0.2" top="0.89" bottom="0.2" header="0.62" footer="0.17"/>
  <pageSetup horizontalDpi="300" verticalDpi="300" orientation="landscape" paperSize="9" scale="75" r:id="rId1"/>
  <rowBreaks count="2" manualBreakCount="2">
    <brk id="41" max="10" man="1"/>
    <brk id="70" max="1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O114"/>
  <sheetViews>
    <sheetView zoomScaleSheetLayoutView="100" zoomScalePageLayoutView="0" workbookViewId="0" topLeftCell="A1">
      <selection activeCell="B7" sqref="B7:H7"/>
    </sheetView>
  </sheetViews>
  <sheetFormatPr defaultColWidth="9.00390625" defaultRowHeight="12.75"/>
  <cols>
    <col min="1" max="1" width="55.25390625" style="0" customWidth="1"/>
    <col min="2" max="2" width="13.125" style="0" customWidth="1"/>
    <col min="3" max="3" width="6.75390625" style="0" customWidth="1"/>
    <col min="4" max="4" width="15.75390625" style="0" customWidth="1"/>
    <col min="5" max="5" width="13.375" style="0" hidden="1" customWidth="1"/>
    <col min="6" max="6" width="13.75390625" style="0" customWidth="1"/>
    <col min="7" max="7" width="11.75390625" style="0" customWidth="1"/>
    <col min="8" max="8" width="13.875" style="0" customWidth="1"/>
    <col min="9" max="9" width="12.75390625" style="0" customWidth="1"/>
    <col min="10" max="10" width="13.75390625" style="0" customWidth="1"/>
    <col min="11" max="11" width="14.00390625" style="0" customWidth="1"/>
    <col min="12" max="12" width="9.25390625" style="0" customWidth="1"/>
    <col min="13" max="13" width="9.75390625" style="0" customWidth="1"/>
    <col min="14" max="14" width="9.625" style="0" customWidth="1"/>
  </cols>
  <sheetData>
    <row r="1" spans="9:10" ht="12" customHeight="1">
      <c r="I1" s="309" t="s">
        <v>97</v>
      </c>
      <c r="J1" s="309"/>
    </row>
    <row r="2" spans="7:15" ht="12.75" customHeight="1">
      <c r="G2" s="310" t="s">
        <v>131</v>
      </c>
      <c r="H2" s="310"/>
      <c r="I2" s="310"/>
      <c r="J2" s="310"/>
      <c r="K2" s="29"/>
      <c r="L2" s="8"/>
      <c r="M2" s="8"/>
      <c r="N2" s="3"/>
      <c r="O2" s="3"/>
    </row>
    <row r="3" spans="6:15" ht="12.75">
      <c r="F3" s="8"/>
      <c r="G3" s="310"/>
      <c r="H3" s="310"/>
      <c r="I3" s="310"/>
      <c r="J3" s="310"/>
      <c r="K3" s="29"/>
      <c r="L3" s="8"/>
      <c r="M3" s="8"/>
      <c r="N3" s="3"/>
      <c r="O3" s="3"/>
    </row>
    <row r="4" spans="6:13" ht="12.75">
      <c r="F4" s="8"/>
      <c r="G4" s="310"/>
      <c r="H4" s="310"/>
      <c r="I4" s="310"/>
      <c r="J4" s="310"/>
      <c r="K4" s="29"/>
      <c r="L4" s="8"/>
      <c r="M4" s="8"/>
    </row>
    <row r="5" spans="2:8" ht="14.25" customHeight="1">
      <c r="B5" s="47"/>
      <c r="C5" s="48"/>
      <c r="D5" s="311" t="s">
        <v>0</v>
      </c>
      <c r="E5" s="311"/>
      <c r="F5" s="311"/>
      <c r="G5" s="48"/>
      <c r="H5" s="49"/>
    </row>
    <row r="6" spans="1:11" ht="15.75">
      <c r="A6" s="316" t="s">
        <v>118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</row>
    <row r="7" spans="2:8" ht="15.75">
      <c r="B7" s="311" t="s">
        <v>142</v>
      </c>
      <c r="C7" s="311"/>
      <c r="D7" s="311"/>
      <c r="E7" s="311"/>
      <c r="F7" s="311"/>
      <c r="G7" s="311"/>
      <c r="H7" s="311"/>
    </row>
    <row r="8" spans="9:11" ht="12.75">
      <c r="I8" s="329"/>
      <c r="J8" s="329"/>
      <c r="K8" s="2" t="s">
        <v>5</v>
      </c>
    </row>
    <row r="9" spans="1:11" ht="12.75">
      <c r="A9" s="302" t="s">
        <v>112</v>
      </c>
      <c r="B9" s="302"/>
      <c r="C9" s="302"/>
      <c r="D9" s="302"/>
      <c r="E9" s="302"/>
      <c r="F9" s="302"/>
      <c r="G9" s="302"/>
      <c r="H9" s="302"/>
      <c r="I9" s="302"/>
      <c r="J9" t="s">
        <v>1</v>
      </c>
      <c r="K9" s="4"/>
    </row>
    <row r="10" spans="1:11" ht="12.75">
      <c r="A10" s="302" t="s">
        <v>119</v>
      </c>
      <c r="B10" s="302"/>
      <c r="C10" s="302"/>
      <c r="D10" s="302"/>
      <c r="E10" s="302"/>
      <c r="F10" s="302"/>
      <c r="G10" s="302"/>
      <c r="H10" s="302"/>
      <c r="I10" s="302"/>
      <c r="J10" t="s">
        <v>2</v>
      </c>
      <c r="K10" s="106" t="s">
        <v>116</v>
      </c>
    </row>
    <row r="11" spans="1:11" ht="12.75">
      <c r="A11" s="302" t="s">
        <v>117</v>
      </c>
      <c r="B11" s="302"/>
      <c r="C11" s="302"/>
      <c r="D11" s="302"/>
      <c r="E11" s="302"/>
      <c r="F11" s="302"/>
      <c r="G11" s="302"/>
      <c r="H11" s="302"/>
      <c r="I11" s="302"/>
      <c r="J11" t="s">
        <v>3</v>
      </c>
      <c r="K11" s="107">
        <v>3510136600</v>
      </c>
    </row>
    <row r="12" spans="1:11" ht="12.75">
      <c r="A12" s="302" t="s">
        <v>115</v>
      </c>
      <c r="B12" s="302"/>
      <c r="C12" s="302"/>
      <c r="D12" s="302"/>
      <c r="E12" s="302"/>
      <c r="F12" s="302"/>
      <c r="G12" s="302"/>
      <c r="H12" s="302"/>
      <c r="I12" s="302"/>
      <c r="J12" t="s">
        <v>4</v>
      </c>
      <c r="K12" s="4"/>
    </row>
    <row r="13" spans="1:11" ht="12.75">
      <c r="A13" s="302" t="s">
        <v>114</v>
      </c>
      <c r="B13" s="302"/>
      <c r="C13" s="302"/>
      <c r="D13" s="302"/>
      <c r="E13" s="302"/>
      <c r="F13" s="302"/>
      <c r="G13" s="302"/>
      <c r="H13" s="302"/>
      <c r="I13" s="302"/>
      <c r="K13" s="35"/>
    </row>
    <row r="14" spans="1:9" ht="12.75">
      <c r="A14" s="302" t="s">
        <v>124</v>
      </c>
      <c r="B14" s="302"/>
      <c r="C14" s="302"/>
      <c r="D14" s="302"/>
      <c r="E14" s="302"/>
      <c r="F14" s="302"/>
      <c r="G14" s="302"/>
      <c r="H14" s="302"/>
      <c r="I14" s="302"/>
    </row>
    <row r="15" spans="1:13" ht="13.5" customHeight="1">
      <c r="A15" s="327" t="s">
        <v>126</v>
      </c>
      <c r="B15" s="327"/>
      <c r="C15" s="327"/>
      <c r="D15" s="327"/>
      <c r="E15" s="327"/>
      <c r="F15" s="327"/>
      <c r="G15" s="327"/>
      <c r="H15" s="327"/>
      <c r="I15" s="327"/>
      <c r="J15" s="328"/>
      <c r="K15" s="328"/>
      <c r="M15" s="5"/>
    </row>
    <row r="16" spans="1:13" ht="12.75">
      <c r="A16" s="6" t="s">
        <v>135</v>
      </c>
      <c r="M16" s="5"/>
    </row>
    <row r="17" ht="13.5" thickBot="1">
      <c r="A17" s="6" t="s">
        <v>39</v>
      </c>
    </row>
    <row r="18" ht="27.75" customHeight="1" hidden="1"/>
    <row r="19" spans="1:11" ht="26.25" customHeight="1">
      <c r="A19" s="330" t="s">
        <v>6</v>
      </c>
      <c r="B19" s="303" t="s">
        <v>7</v>
      </c>
      <c r="C19" s="303" t="s">
        <v>8</v>
      </c>
      <c r="D19" s="303" t="s">
        <v>9</v>
      </c>
      <c r="E19" s="303" t="s">
        <v>10</v>
      </c>
      <c r="F19" s="303" t="s">
        <v>144</v>
      </c>
      <c r="G19" s="303" t="s">
        <v>12</v>
      </c>
      <c r="H19" s="303" t="s">
        <v>13</v>
      </c>
      <c r="I19" s="303" t="s">
        <v>14</v>
      </c>
      <c r="J19" s="303" t="s">
        <v>15</v>
      </c>
      <c r="K19" s="313" t="s">
        <v>16</v>
      </c>
    </row>
    <row r="20" spans="1:11" ht="62.25" customHeight="1" thickBot="1">
      <c r="A20" s="331"/>
      <c r="B20" s="304"/>
      <c r="C20" s="304"/>
      <c r="D20" s="304"/>
      <c r="E20" s="304"/>
      <c r="F20" s="304"/>
      <c r="G20" s="304"/>
      <c r="H20" s="304"/>
      <c r="I20" s="304"/>
      <c r="J20" s="304"/>
      <c r="K20" s="314"/>
    </row>
    <row r="21" spans="1:14" ht="14.25">
      <c r="A21" s="88">
        <v>1</v>
      </c>
      <c r="B21" s="89">
        <v>2</v>
      </c>
      <c r="C21" s="89">
        <v>3</v>
      </c>
      <c r="D21" s="89">
        <v>4</v>
      </c>
      <c r="E21" s="89">
        <v>5</v>
      </c>
      <c r="F21" s="89">
        <v>5</v>
      </c>
      <c r="G21" s="89">
        <v>6</v>
      </c>
      <c r="H21" s="89">
        <v>7</v>
      </c>
      <c r="I21" s="89">
        <v>8</v>
      </c>
      <c r="J21" s="89">
        <v>9</v>
      </c>
      <c r="K21" s="90">
        <v>10</v>
      </c>
      <c r="L21" s="9"/>
      <c r="M21" s="9"/>
      <c r="N21" s="9"/>
    </row>
    <row r="22" spans="1:14" ht="15.75">
      <c r="A22" s="68" t="s">
        <v>96</v>
      </c>
      <c r="B22" s="39" t="s">
        <v>80</v>
      </c>
      <c r="C22" s="40">
        <v>10</v>
      </c>
      <c r="D22" s="50">
        <f aca="true" t="shared" si="0" ref="D22:K22">SUM(D23,D64,D90,D91,D104)</f>
        <v>0</v>
      </c>
      <c r="E22" s="50">
        <f t="shared" si="0"/>
        <v>0</v>
      </c>
      <c r="F22" s="50">
        <f t="shared" si="0"/>
        <v>0</v>
      </c>
      <c r="G22" s="50">
        <f t="shared" si="0"/>
        <v>0</v>
      </c>
      <c r="H22" s="50">
        <f t="shared" si="0"/>
        <v>0</v>
      </c>
      <c r="I22" s="50">
        <f t="shared" si="0"/>
        <v>0</v>
      </c>
      <c r="J22" s="50">
        <f t="shared" si="0"/>
        <v>0</v>
      </c>
      <c r="K22" s="69">
        <f t="shared" si="0"/>
        <v>0</v>
      </c>
      <c r="L22" s="5"/>
      <c r="M22" s="5"/>
      <c r="N22" s="5"/>
    </row>
    <row r="23" spans="1:14" ht="14.25" customHeight="1">
      <c r="A23" s="92" t="s">
        <v>110</v>
      </c>
      <c r="B23" s="46">
        <v>1000</v>
      </c>
      <c r="C23" s="40" t="s">
        <v>81</v>
      </c>
      <c r="D23" s="50">
        <f aca="true" t="shared" si="1" ref="D23:K23">SUM(D24,D55,D56)</f>
        <v>0</v>
      </c>
      <c r="E23" s="50">
        <f t="shared" si="1"/>
        <v>0</v>
      </c>
      <c r="F23" s="50">
        <f t="shared" si="1"/>
        <v>0</v>
      </c>
      <c r="G23" s="50">
        <f t="shared" si="1"/>
        <v>0</v>
      </c>
      <c r="H23" s="50">
        <f t="shared" si="1"/>
        <v>0</v>
      </c>
      <c r="I23" s="50">
        <f t="shared" si="1"/>
        <v>0</v>
      </c>
      <c r="J23" s="50">
        <f t="shared" si="1"/>
        <v>0</v>
      </c>
      <c r="K23" s="69">
        <f t="shared" si="1"/>
        <v>0</v>
      </c>
      <c r="L23" s="5"/>
      <c r="M23" s="5"/>
      <c r="N23" s="5"/>
    </row>
    <row r="24" spans="1:14" ht="15" customHeight="1">
      <c r="A24" s="92" t="s">
        <v>72</v>
      </c>
      <c r="B24" s="39">
        <v>1100</v>
      </c>
      <c r="C24" s="40" t="s">
        <v>82</v>
      </c>
      <c r="D24" s="51">
        <f aca="true" t="shared" si="2" ref="D24:K24">SUM(D25,D28,D29,D43,D44,D45,D52)</f>
        <v>0</v>
      </c>
      <c r="E24" s="51">
        <f t="shared" si="2"/>
        <v>0</v>
      </c>
      <c r="F24" s="51">
        <f t="shared" si="2"/>
        <v>0</v>
      </c>
      <c r="G24" s="51">
        <f t="shared" si="2"/>
        <v>0</v>
      </c>
      <c r="H24" s="51">
        <f t="shared" si="2"/>
        <v>0</v>
      </c>
      <c r="I24" s="51">
        <f t="shared" si="2"/>
        <v>0</v>
      </c>
      <c r="J24" s="51">
        <f t="shared" si="2"/>
        <v>0</v>
      </c>
      <c r="K24" s="70">
        <f t="shared" si="2"/>
        <v>0</v>
      </c>
      <c r="L24" s="5"/>
      <c r="M24" s="5"/>
      <c r="N24" s="5"/>
    </row>
    <row r="25" spans="1:14" s="14" customFormat="1" ht="15" customHeight="1">
      <c r="A25" s="93" t="s">
        <v>22</v>
      </c>
      <c r="B25" s="63">
        <v>1110</v>
      </c>
      <c r="C25" s="42" t="s">
        <v>82</v>
      </c>
      <c r="D25" s="52">
        <f aca="true" t="shared" si="3" ref="D25:K25">SUM(D26:D27)</f>
        <v>0</v>
      </c>
      <c r="E25" s="52">
        <f t="shared" si="3"/>
        <v>0</v>
      </c>
      <c r="F25" s="52">
        <f t="shared" si="3"/>
        <v>0</v>
      </c>
      <c r="G25" s="52">
        <f t="shared" si="3"/>
        <v>0</v>
      </c>
      <c r="H25" s="52">
        <f t="shared" si="3"/>
        <v>0</v>
      </c>
      <c r="I25" s="52">
        <f t="shared" si="3"/>
        <v>0</v>
      </c>
      <c r="J25" s="52">
        <f t="shared" si="3"/>
        <v>0</v>
      </c>
      <c r="K25" s="71">
        <f t="shared" si="3"/>
        <v>0</v>
      </c>
      <c r="L25" s="13"/>
      <c r="M25" s="13"/>
      <c r="N25" s="13"/>
    </row>
    <row r="26" spans="1:14" ht="15" customHeight="1">
      <c r="A26" s="92" t="s">
        <v>17</v>
      </c>
      <c r="B26" s="39">
        <v>1111</v>
      </c>
      <c r="C26" s="40" t="s">
        <v>83</v>
      </c>
      <c r="D26" s="53">
        <v>0</v>
      </c>
      <c r="E26" s="53"/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72">
        <v>0</v>
      </c>
      <c r="L26" s="5"/>
      <c r="M26" s="5"/>
      <c r="N26" s="5"/>
    </row>
    <row r="27" spans="1:14" ht="15" customHeight="1">
      <c r="A27" s="92" t="s">
        <v>18</v>
      </c>
      <c r="B27" s="39">
        <v>1112</v>
      </c>
      <c r="C27" s="40" t="s">
        <v>84</v>
      </c>
      <c r="D27" s="53">
        <v>0</v>
      </c>
      <c r="E27" s="53"/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72">
        <v>0</v>
      </c>
      <c r="L27" s="5"/>
      <c r="M27" s="5"/>
      <c r="N27" s="5"/>
    </row>
    <row r="28" spans="1:14" s="14" customFormat="1" ht="15.75" customHeight="1">
      <c r="A28" s="93" t="s">
        <v>19</v>
      </c>
      <c r="B28" s="63">
        <v>1120</v>
      </c>
      <c r="C28" s="42" t="s">
        <v>85</v>
      </c>
      <c r="D28" s="54">
        <v>0</v>
      </c>
      <c r="E28" s="54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73">
        <v>0</v>
      </c>
      <c r="L28" s="13"/>
      <c r="M28" s="13"/>
      <c r="N28" s="13"/>
    </row>
    <row r="29" spans="1:14" s="14" customFormat="1" ht="28.5">
      <c r="A29" s="94" t="s">
        <v>20</v>
      </c>
      <c r="B29" s="63">
        <v>1130</v>
      </c>
      <c r="C29" s="42" t="s">
        <v>86</v>
      </c>
      <c r="D29" s="52">
        <f aca="true" t="shared" si="4" ref="D29:K29">SUM(D30:D36,D39:D41)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2">
        <f t="shared" si="4"/>
        <v>0</v>
      </c>
      <c r="K29" s="71">
        <f t="shared" si="4"/>
        <v>0</v>
      </c>
      <c r="L29" s="13"/>
      <c r="M29" s="13"/>
      <c r="N29" s="13"/>
    </row>
    <row r="30" spans="1:14" ht="15" customHeight="1">
      <c r="A30" s="92" t="s">
        <v>21</v>
      </c>
      <c r="B30" s="39">
        <v>1131</v>
      </c>
      <c r="C30" s="40" t="s">
        <v>87</v>
      </c>
      <c r="D30" s="53">
        <v>0</v>
      </c>
      <c r="E30" s="53"/>
      <c r="F30" s="53">
        <v>0</v>
      </c>
      <c r="G30" s="53">
        <v>0</v>
      </c>
      <c r="H30" s="53">
        <v>0</v>
      </c>
      <c r="I30" s="53"/>
      <c r="J30" s="53"/>
      <c r="K30" s="72">
        <v>0</v>
      </c>
      <c r="L30" s="5"/>
      <c r="M30" s="5"/>
      <c r="N30" s="5"/>
    </row>
    <row r="31" spans="1:14" ht="14.25" customHeight="1">
      <c r="A31" s="92" t="s">
        <v>23</v>
      </c>
      <c r="B31" s="39">
        <v>1132</v>
      </c>
      <c r="C31" s="40" t="s">
        <v>88</v>
      </c>
      <c r="D31" s="53">
        <v>0</v>
      </c>
      <c r="E31" s="53"/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72">
        <v>0</v>
      </c>
      <c r="L31" s="5"/>
      <c r="M31" s="5"/>
      <c r="N31" s="5"/>
    </row>
    <row r="32" spans="1:14" ht="15" hidden="1">
      <c r="A32" s="92" t="s">
        <v>93</v>
      </c>
      <c r="B32" s="39">
        <v>1133</v>
      </c>
      <c r="C32" s="40" t="s">
        <v>90</v>
      </c>
      <c r="D32" s="53"/>
      <c r="E32" s="53"/>
      <c r="F32" s="53">
        <v>0</v>
      </c>
      <c r="G32" s="53">
        <v>0</v>
      </c>
      <c r="H32" s="53"/>
      <c r="I32" s="53"/>
      <c r="J32" s="53"/>
      <c r="K32" s="72"/>
      <c r="L32" s="5"/>
      <c r="M32" s="5"/>
      <c r="N32" s="5"/>
    </row>
    <row r="33" spans="1:14" ht="15" customHeight="1">
      <c r="A33" s="92" t="s">
        <v>93</v>
      </c>
      <c r="B33" s="39">
        <v>1133</v>
      </c>
      <c r="C33" s="40" t="s">
        <v>89</v>
      </c>
      <c r="D33" s="53">
        <v>0</v>
      </c>
      <c r="E33" s="53"/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72">
        <v>0</v>
      </c>
      <c r="L33" s="5"/>
      <c r="M33" s="5"/>
      <c r="N33" s="5"/>
    </row>
    <row r="34" spans="1:14" ht="14.25" customHeight="1">
      <c r="A34" s="92" t="s">
        <v>24</v>
      </c>
      <c r="B34" s="39">
        <v>1134</v>
      </c>
      <c r="C34" s="40" t="s">
        <v>90</v>
      </c>
      <c r="D34" s="53">
        <v>0</v>
      </c>
      <c r="E34" s="53"/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72">
        <v>0</v>
      </c>
      <c r="L34" s="5"/>
      <c r="M34" s="5"/>
      <c r="N34" s="5"/>
    </row>
    <row r="35" spans="1:14" ht="28.5">
      <c r="A35" s="95" t="s">
        <v>25</v>
      </c>
      <c r="B35" s="39">
        <v>1135</v>
      </c>
      <c r="C35" s="40" t="s">
        <v>91</v>
      </c>
      <c r="D35" s="53">
        <v>0</v>
      </c>
      <c r="E35" s="53"/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72">
        <v>0</v>
      </c>
      <c r="L35" s="5"/>
      <c r="M35" s="5"/>
      <c r="N35" s="5"/>
    </row>
    <row r="36" spans="1:14" ht="14.25" customHeight="1">
      <c r="A36" s="92" t="s">
        <v>26</v>
      </c>
      <c r="B36" s="39">
        <v>1136</v>
      </c>
      <c r="C36" s="40" t="s">
        <v>92</v>
      </c>
      <c r="D36" s="53">
        <v>0</v>
      </c>
      <c r="E36" s="53"/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72">
        <v>0</v>
      </c>
      <c r="L36" s="5"/>
      <c r="M36" s="5"/>
      <c r="N36" s="5"/>
    </row>
    <row r="37" spans="1:11" ht="15.75" customHeight="1" hidden="1" thickBot="1">
      <c r="A37" s="81"/>
      <c r="B37" s="44"/>
      <c r="C37" s="43"/>
      <c r="D37" s="74"/>
      <c r="E37" s="74"/>
      <c r="F37" s="53">
        <v>0</v>
      </c>
      <c r="G37" s="53">
        <v>0</v>
      </c>
      <c r="H37" s="74"/>
      <c r="I37" s="74"/>
      <c r="J37" s="74"/>
      <c r="K37" s="75"/>
    </row>
    <row r="38" spans="1:14" ht="15.75" hidden="1" thickTop="1">
      <c r="A38" s="66">
        <v>1</v>
      </c>
      <c r="B38" s="38">
        <v>2</v>
      </c>
      <c r="C38" s="38">
        <v>3</v>
      </c>
      <c r="D38" s="55">
        <v>4</v>
      </c>
      <c r="E38" s="56">
        <v>5</v>
      </c>
      <c r="F38" s="53">
        <v>0</v>
      </c>
      <c r="G38" s="53">
        <v>0</v>
      </c>
      <c r="H38" s="55"/>
      <c r="I38" s="55"/>
      <c r="J38" s="55"/>
      <c r="K38" s="76"/>
      <c r="L38" s="9"/>
      <c r="M38" s="9"/>
      <c r="N38" s="9"/>
    </row>
    <row r="39" spans="1:14" ht="28.5">
      <c r="A39" s="95" t="s">
        <v>27</v>
      </c>
      <c r="B39" s="39">
        <v>1137</v>
      </c>
      <c r="C39" s="39">
        <v>140</v>
      </c>
      <c r="D39" s="53">
        <v>0</v>
      </c>
      <c r="E39" s="53"/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72">
        <v>0</v>
      </c>
      <c r="L39" s="5"/>
      <c r="M39" s="5"/>
      <c r="N39" s="5"/>
    </row>
    <row r="40" spans="1:14" ht="15" customHeight="1">
      <c r="A40" s="92" t="s">
        <v>54</v>
      </c>
      <c r="B40" s="39">
        <v>1138</v>
      </c>
      <c r="C40" s="39">
        <v>150</v>
      </c>
      <c r="D40" s="53">
        <v>0</v>
      </c>
      <c r="E40" s="53"/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72">
        <v>0</v>
      </c>
      <c r="L40" s="5"/>
      <c r="M40" s="5"/>
      <c r="N40" s="5"/>
    </row>
    <row r="41" spans="1:14" ht="13.5" customHeight="1" thickBot="1">
      <c r="A41" s="92" t="s">
        <v>28</v>
      </c>
      <c r="B41" s="39">
        <v>1139</v>
      </c>
      <c r="C41" s="39">
        <v>160</v>
      </c>
      <c r="D41" s="53">
        <v>0</v>
      </c>
      <c r="E41" s="53"/>
      <c r="F41" s="53">
        <v>0</v>
      </c>
      <c r="G41" s="53">
        <v>0</v>
      </c>
      <c r="H41" s="53">
        <v>0</v>
      </c>
      <c r="I41" s="53"/>
      <c r="J41" s="53">
        <v>0</v>
      </c>
      <c r="K41" s="72"/>
      <c r="L41" s="5"/>
      <c r="M41" s="5"/>
      <c r="N41" s="5"/>
    </row>
    <row r="42" spans="1:14" ht="13.5" customHeight="1" thickTop="1">
      <c r="A42" s="66">
        <v>1</v>
      </c>
      <c r="B42" s="38">
        <v>2</v>
      </c>
      <c r="C42" s="38">
        <v>3</v>
      </c>
      <c r="D42" s="38">
        <v>4</v>
      </c>
      <c r="E42" s="45">
        <v>5</v>
      </c>
      <c r="F42" s="38">
        <v>5</v>
      </c>
      <c r="G42" s="38">
        <v>6</v>
      </c>
      <c r="H42" s="38">
        <v>7</v>
      </c>
      <c r="I42" s="38">
        <v>8</v>
      </c>
      <c r="J42" s="38">
        <v>9</v>
      </c>
      <c r="K42" s="67">
        <v>10</v>
      </c>
      <c r="L42" s="5"/>
      <c r="M42" s="5"/>
      <c r="N42" s="5"/>
    </row>
    <row r="43" spans="1:14" s="14" customFormat="1" ht="15">
      <c r="A43" s="93" t="s">
        <v>29</v>
      </c>
      <c r="B43" s="63">
        <v>1140</v>
      </c>
      <c r="C43" s="41">
        <v>170</v>
      </c>
      <c r="D43" s="54">
        <v>0</v>
      </c>
      <c r="E43" s="54"/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73">
        <v>0</v>
      </c>
      <c r="L43" s="13"/>
      <c r="M43" s="13"/>
      <c r="N43" s="13"/>
    </row>
    <row r="44" spans="1:14" s="14" customFormat="1" ht="42.75">
      <c r="A44" s="94" t="s">
        <v>38</v>
      </c>
      <c r="B44" s="41">
        <v>1150</v>
      </c>
      <c r="C44" s="41">
        <v>180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77">
        <v>0</v>
      </c>
      <c r="L44" s="13"/>
      <c r="M44" s="13"/>
      <c r="N44" s="13"/>
    </row>
    <row r="45" spans="1:14" s="14" customFormat="1" ht="14.25" customHeight="1">
      <c r="A45" s="93" t="s">
        <v>30</v>
      </c>
      <c r="B45" s="63">
        <v>1160</v>
      </c>
      <c r="C45" s="41">
        <v>190</v>
      </c>
      <c r="D45" s="52">
        <f aca="true" t="shared" si="5" ref="D45:K45">SUM(D46:D51)</f>
        <v>0</v>
      </c>
      <c r="E45" s="52">
        <f t="shared" si="5"/>
        <v>0</v>
      </c>
      <c r="F45" s="52">
        <f t="shared" si="5"/>
        <v>0</v>
      </c>
      <c r="G45" s="52">
        <f t="shared" si="5"/>
        <v>0</v>
      </c>
      <c r="H45" s="52">
        <f t="shared" si="5"/>
        <v>0</v>
      </c>
      <c r="I45" s="52">
        <f t="shared" si="5"/>
        <v>0</v>
      </c>
      <c r="J45" s="52">
        <f t="shared" si="5"/>
        <v>0</v>
      </c>
      <c r="K45" s="71">
        <f t="shared" si="5"/>
        <v>0</v>
      </c>
      <c r="L45" s="13"/>
      <c r="M45" s="13"/>
      <c r="N45" s="13"/>
    </row>
    <row r="46" spans="1:14" ht="16.5" customHeight="1">
      <c r="A46" s="92" t="s">
        <v>31</v>
      </c>
      <c r="B46" s="39">
        <v>1161</v>
      </c>
      <c r="C46" s="39">
        <v>200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77">
        <v>0</v>
      </c>
      <c r="L46" s="5"/>
      <c r="M46" s="5"/>
      <c r="N46" s="5"/>
    </row>
    <row r="47" spans="1:14" ht="18" customHeight="1">
      <c r="A47" s="92" t="s">
        <v>32</v>
      </c>
      <c r="B47" s="39">
        <v>1162</v>
      </c>
      <c r="C47" s="39">
        <v>210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77">
        <v>0</v>
      </c>
      <c r="L47" s="5"/>
      <c r="M47" s="5"/>
      <c r="N47" s="5"/>
    </row>
    <row r="48" spans="1:14" ht="15.75" customHeight="1">
      <c r="A48" s="92" t="s">
        <v>33</v>
      </c>
      <c r="B48" s="39">
        <v>1163</v>
      </c>
      <c r="C48" s="39">
        <v>220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77">
        <v>0</v>
      </c>
      <c r="L48" s="5"/>
      <c r="M48" s="5"/>
      <c r="N48" s="5"/>
    </row>
    <row r="49" spans="1:14" ht="17.25" customHeight="1">
      <c r="A49" s="92" t="s">
        <v>40</v>
      </c>
      <c r="B49" s="39">
        <v>1164</v>
      </c>
      <c r="C49" s="39">
        <v>230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77">
        <v>0</v>
      </c>
      <c r="L49" s="5"/>
      <c r="M49" s="5"/>
      <c r="N49" s="5"/>
    </row>
    <row r="50" spans="1:14" ht="18" customHeight="1">
      <c r="A50" s="92" t="s">
        <v>34</v>
      </c>
      <c r="B50" s="39">
        <v>1165</v>
      </c>
      <c r="C50" s="39">
        <v>240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77">
        <v>0</v>
      </c>
      <c r="L50" s="5"/>
      <c r="M50" s="5"/>
      <c r="N50" s="5"/>
    </row>
    <row r="51" spans="1:14" ht="18.75" customHeight="1">
      <c r="A51" s="92" t="s">
        <v>35</v>
      </c>
      <c r="B51" s="39">
        <v>1166</v>
      </c>
      <c r="C51" s="39">
        <v>250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77">
        <v>0</v>
      </c>
      <c r="L51" s="5"/>
      <c r="M51" s="5"/>
      <c r="N51" s="5"/>
    </row>
    <row r="52" spans="1:14" s="14" customFormat="1" ht="18" customHeight="1">
      <c r="A52" s="93" t="s">
        <v>36</v>
      </c>
      <c r="B52" s="63">
        <v>1170</v>
      </c>
      <c r="C52" s="41">
        <v>260</v>
      </c>
      <c r="D52" s="54">
        <v>0</v>
      </c>
      <c r="E52" s="54"/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73">
        <v>0</v>
      </c>
      <c r="L52" s="13"/>
      <c r="M52" s="13"/>
      <c r="N52" s="13"/>
    </row>
    <row r="53" spans="1:14" s="37" customFormat="1" ht="28.5">
      <c r="A53" s="95" t="s">
        <v>98</v>
      </c>
      <c r="B53" s="39">
        <v>1171</v>
      </c>
      <c r="C53" s="39">
        <v>270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72">
        <v>0</v>
      </c>
      <c r="L53" s="36"/>
      <c r="M53" s="36"/>
      <c r="N53" s="36"/>
    </row>
    <row r="54" spans="1:14" s="37" customFormat="1" ht="32.25" customHeight="1">
      <c r="A54" s="95" t="s">
        <v>99</v>
      </c>
      <c r="B54" s="39">
        <v>1172</v>
      </c>
      <c r="C54" s="39">
        <v>280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72">
        <v>0</v>
      </c>
      <c r="L54" s="36"/>
      <c r="M54" s="36"/>
      <c r="N54" s="36"/>
    </row>
    <row r="55" spans="1:14" ht="15.75" customHeight="1">
      <c r="A55" s="96" t="s">
        <v>37</v>
      </c>
      <c r="B55" s="39">
        <v>1200</v>
      </c>
      <c r="C55" s="46">
        <v>290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72">
        <v>0</v>
      </c>
      <c r="L55" s="5"/>
      <c r="M55" s="5"/>
      <c r="N55" s="5"/>
    </row>
    <row r="56" spans="1:14" s="14" customFormat="1" ht="15" customHeight="1">
      <c r="A56" s="94" t="s">
        <v>77</v>
      </c>
      <c r="B56" s="63">
        <v>1300</v>
      </c>
      <c r="C56" s="41">
        <v>300</v>
      </c>
      <c r="D56" s="54">
        <f aca="true" t="shared" si="6" ref="D56:K56">D59</f>
        <v>0</v>
      </c>
      <c r="E56" s="54">
        <f t="shared" si="6"/>
        <v>0</v>
      </c>
      <c r="F56" s="54">
        <f t="shared" si="6"/>
        <v>0</v>
      </c>
      <c r="G56" s="54">
        <f t="shared" si="6"/>
        <v>0</v>
      </c>
      <c r="H56" s="54">
        <f t="shared" si="6"/>
        <v>0</v>
      </c>
      <c r="I56" s="54">
        <f t="shared" si="6"/>
        <v>0</v>
      </c>
      <c r="J56" s="54">
        <f t="shared" si="6"/>
        <v>0</v>
      </c>
      <c r="K56" s="73">
        <f t="shared" si="6"/>
        <v>0</v>
      </c>
      <c r="L56" s="13"/>
      <c r="M56" s="13"/>
      <c r="N56" s="13"/>
    </row>
    <row r="57" spans="1:14" s="14" customFormat="1" ht="28.5">
      <c r="A57" s="94" t="s">
        <v>41</v>
      </c>
      <c r="B57" s="41">
        <v>1310</v>
      </c>
      <c r="C57" s="41">
        <v>310</v>
      </c>
      <c r="D57" s="57">
        <v>0</v>
      </c>
      <c r="E57" s="57"/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77">
        <v>0</v>
      </c>
      <c r="L57" s="13"/>
      <c r="M57" s="13"/>
      <c r="N57" s="13"/>
    </row>
    <row r="58" spans="1:14" s="14" customFormat="1" ht="28.5">
      <c r="A58" s="94" t="s">
        <v>55</v>
      </c>
      <c r="B58" s="41">
        <v>1320</v>
      </c>
      <c r="C58" s="41">
        <v>320</v>
      </c>
      <c r="D58" s="57">
        <v>0</v>
      </c>
      <c r="E58" s="57"/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77">
        <v>0</v>
      </c>
      <c r="L58" s="13"/>
      <c r="M58" s="13"/>
      <c r="N58" s="13"/>
    </row>
    <row r="59" spans="1:14" s="14" customFormat="1" ht="14.25" customHeight="1">
      <c r="A59" s="93" t="s">
        <v>42</v>
      </c>
      <c r="B59" s="63">
        <v>1340</v>
      </c>
      <c r="C59" s="41">
        <v>330</v>
      </c>
      <c r="D59" s="52">
        <f aca="true" t="shared" si="7" ref="D59:K59">SUM(D60:D62)</f>
        <v>0</v>
      </c>
      <c r="E59" s="52">
        <f t="shared" si="7"/>
        <v>0</v>
      </c>
      <c r="F59" s="52">
        <f t="shared" si="7"/>
        <v>0</v>
      </c>
      <c r="G59" s="52">
        <f t="shared" si="7"/>
        <v>0</v>
      </c>
      <c r="H59" s="52">
        <f t="shared" si="7"/>
        <v>0</v>
      </c>
      <c r="I59" s="52">
        <f t="shared" si="7"/>
        <v>0</v>
      </c>
      <c r="J59" s="52">
        <f t="shared" si="7"/>
        <v>0</v>
      </c>
      <c r="K59" s="71">
        <f t="shared" si="7"/>
        <v>0</v>
      </c>
      <c r="L59" s="13"/>
      <c r="M59" s="13"/>
      <c r="N59" s="13"/>
    </row>
    <row r="60" spans="1:14" ht="15.75" customHeight="1">
      <c r="A60" s="92" t="s">
        <v>43</v>
      </c>
      <c r="B60" s="39">
        <v>1341</v>
      </c>
      <c r="C60" s="39">
        <v>340</v>
      </c>
      <c r="D60" s="57">
        <v>0</v>
      </c>
      <c r="E60" s="57"/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77">
        <v>0</v>
      </c>
      <c r="L60" s="5"/>
      <c r="M60" s="5"/>
      <c r="N60" s="5"/>
    </row>
    <row r="61" spans="1:14" ht="16.5" customHeight="1">
      <c r="A61" s="92" t="s">
        <v>73</v>
      </c>
      <c r="B61" s="39">
        <v>1342</v>
      </c>
      <c r="C61" s="39">
        <v>350</v>
      </c>
      <c r="D61" s="57">
        <v>0</v>
      </c>
      <c r="E61" s="57"/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77">
        <v>0</v>
      </c>
      <c r="L61" s="5"/>
      <c r="M61" s="5"/>
      <c r="N61" s="5"/>
    </row>
    <row r="62" spans="1:14" ht="19.5" customHeight="1">
      <c r="A62" s="92" t="s">
        <v>44</v>
      </c>
      <c r="B62" s="39">
        <v>1343</v>
      </c>
      <c r="C62" s="39">
        <v>360</v>
      </c>
      <c r="D62" s="57">
        <v>0</v>
      </c>
      <c r="E62" s="57"/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77">
        <v>0</v>
      </c>
      <c r="L62" s="5"/>
      <c r="M62" s="5"/>
      <c r="N62" s="5"/>
    </row>
    <row r="63" spans="1:14" s="14" customFormat="1" ht="17.25" customHeight="1">
      <c r="A63" s="93" t="s">
        <v>45</v>
      </c>
      <c r="B63" s="41">
        <v>1350</v>
      </c>
      <c r="C63" s="41">
        <v>370</v>
      </c>
      <c r="D63" s="57">
        <v>0</v>
      </c>
      <c r="E63" s="57"/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77">
        <v>0</v>
      </c>
      <c r="L63" s="13"/>
      <c r="M63" s="13"/>
      <c r="N63" s="13"/>
    </row>
    <row r="64" spans="1:14" s="1" customFormat="1" ht="15" customHeight="1">
      <c r="A64" s="97" t="s">
        <v>46</v>
      </c>
      <c r="B64" s="46">
        <v>2000</v>
      </c>
      <c r="C64" s="46">
        <v>380</v>
      </c>
      <c r="D64" s="58">
        <f aca="true" t="shared" si="8" ref="D64:K64">SUM(D65,D77,D78)</f>
        <v>0</v>
      </c>
      <c r="E64" s="58">
        <f t="shared" si="8"/>
        <v>0</v>
      </c>
      <c r="F64" s="58">
        <f t="shared" si="8"/>
        <v>0</v>
      </c>
      <c r="G64" s="58">
        <f t="shared" si="8"/>
        <v>0</v>
      </c>
      <c r="H64" s="58">
        <f t="shared" si="8"/>
        <v>0</v>
      </c>
      <c r="I64" s="58">
        <f t="shared" si="8"/>
        <v>0</v>
      </c>
      <c r="J64" s="58">
        <f t="shared" si="8"/>
        <v>0</v>
      </c>
      <c r="K64" s="78">
        <f t="shared" si="8"/>
        <v>0</v>
      </c>
      <c r="L64" s="18"/>
      <c r="M64" s="18"/>
      <c r="N64" s="18"/>
    </row>
    <row r="65" spans="1:14" s="1" customFormat="1" ht="14.25" customHeight="1">
      <c r="A65" s="97" t="s">
        <v>47</v>
      </c>
      <c r="B65" s="46">
        <v>2100</v>
      </c>
      <c r="C65" s="46">
        <v>390</v>
      </c>
      <c r="D65" s="58">
        <f aca="true" t="shared" si="9" ref="D65:K65">SUM(D66:D67,D72)</f>
        <v>0</v>
      </c>
      <c r="E65" s="58">
        <f t="shared" si="9"/>
        <v>0</v>
      </c>
      <c r="F65" s="58">
        <f t="shared" si="9"/>
        <v>0</v>
      </c>
      <c r="G65" s="58">
        <f t="shared" si="9"/>
        <v>0</v>
      </c>
      <c r="H65" s="58">
        <f t="shared" si="9"/>
        <v>0</v>
      </c>
      <c r="I65" s="58">
        <f t="shared" si="9"/>
        <v>0</v>
      </c>
      <c r="J65" s="58">
        <f t="shared" si="9"/>
        <v>0</v>
      </c>
      <c r="K65" s="78">
        <f t="shared" si="9"/>
        <v>0</v>
      </c>
      <c r="L65" s="18"/>
      <c r="M65" s="18"/>
      <c r="N65" s="18"/>
    </row>
    <row r="66" spans="1:14" s="14" customFormat="1" ht="27.75" customHeight="1">
      <c r="A66" s="94" t="s">
        <v>48</v>
      </c>
      <c r="B66" s="41">
        <v>2110</v>
      </c>
      <c r="C66" s="41">
        <v>400</v>
      </c>
      <c r="D66" s="57">
        <v>0</v>
      </c>
      <c r="E66" s="57"/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77">
        <v>0</v>
      </c>
      <c r="L66" s="13"/>
      <c r="M66" s="13"/>
      <c r="N66" s="13"/>
    </row>
    <row r="67" spans="1:14" s="14" customFormat="1" ht="15.75" customHeight="1">
      <c r="A67" s="93" t="s">
        <v>49</v>
      </c>
      <c r="B67" s="41">
        <v>2120</v>
      </c>
      <c r="C67" s="41">
        <v>410</v>
      </c>
      <c r="D67" s="59">
        <f aca="true" t="shared" si="10" ref="D67:K67">SUM(D68:D70)</f>
        <v>0</v>
      </c>
      <c r="E67" s="59">
        <f t="shared" si="10"/>
        <v>0</v>
      </c>
      <c r="F67" s="59">
        <f t="shared" si="10"/>
        <v>0</v>
      </c>
      <c r="G67" s="59">
        <f t="shared" si="10"/>
        <v>0</v>
      </c>
      <c r="H67" s="59">
        <f t="shared" si="10"/>
        <v>0</v>
      </c>
      <c r="I67" s="59">
        <f t="shared" si="10"/>
        <v>0</v>
      </c>
      <c r="J67" s="59">
        <f t="shared" si="10"/>
        <v>0</v>
      </c>
      <c r="K67" s="79">
        <f t="shared" si="10"/>
        <v>0</v>
      </c>
      <c r="L67" s="13"/>
      <c r="M67" s="13"/>
      <c r="N67" s="13"/>
    </row>
    <row r="68" spans="1:14" ht="14.25" customHeight="1">
      <c r="A68" s="92" t="s">
        <v>50</v>
      </c>
      <c r="B68" s="39">
        <v>2121</v>
      </c>
      <c r="C68" s="39">
        <v>420</v>
      </c>
      <c r="D68" s="53">
        <v>0</v>
      </c>
      <c r="E68" s="53"/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72">
        <v>0</v>
      </c>
      <c r="L68" s="5"/>
      <c r="M68" s="5"/>
      <c r="N68" s="5"/>
    </row>
    <row r="69" spans="1:14" ht="16.5" customHeight="1">
      <c r="A69" s="95" t="s">
        <v>56</v>
      </c>
      <c r="B69" s="39">
        <v>2122</v>
      </c>
      <c r="C69" s="39">
        <v>430</v>
      </c>
      <c r="D69" s="53">
        <v>0</v>
      </c>
      <c r="E69" s="53"/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72">
        <v>0</v>
      </c>
      <c r="L69" s="5"/>
      <c r="M69" s="5"/>
      <c r="N69" s="5"/>
    </row>
    <row r="70" spans="1:14" ht="15" customHeight="1" thickBot="1">
      <c r="A70" s="92" t="s">
        <v>51</v>
      </c>
      <c r="B70" s="39">
        <v>2123</v>
      </c>
      <c r="C70" s="39">
        <v>440</v>
      </c>
      <c r="D70" s="53">
        <v>0</v>
      </c>
      <c r="E70" s="53"/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72">
        <v>0</v>
      </c>
      <c r="L70" s="5"/>
      <c r="M70" s="5"/>
      <c r="N70" s="5"/>
    </row>
    <row r="71" spans="1:14" ht="15" customHeight="1" thickTop="1">
      <c r="A71" s="66">
        <v>1</v>
      </c>
      <c r="B71" s="38">
        <v>2</v>
      </c>
      <c r="C71" s="38">
        <v>3</v>
      </c>
      <c r="D71" s="38">
        <v>4</v>
      </c>
      <c r="E71" s="38">
        <v>5</v>
      </c>
      <c r="F71" s="38">
        <v>5</v>
      </c>
      <c r="G71" s="38">
        <v>6</v>
      </c>
      <c r="H71" s="38">
        <v>7</v>
      </c>
      <c r="I71" s="38">
        <v>8</v>
      </c>
      <c r="J71" s="38">
        <v>9</v>
      </c>
      <c r="K71" s="67">
        <v>10</v>
      </c>
      <c r="L71" s="5"/>
      <c r="M71" s="5"/>
      <c r="N71" s="5"/>
    </row>
    <row r="72" spans="1:14" s="14" customFormat="1" ht="28.5">
      <c r="A72" s="94" t="s">
        <v>52</v>
      </c>
      <c r="B72" s="41">
        <v>2130</v>
      </c>
      <c r="C72" s="41">
        <v>450</v>
      </c>
      <c r="D72" s="52">
        <f aca="true" t="shared" si="11" ref="D72:K72">SUM(D73:D76)</f>
        <v>0</v>
      </c>
      <c r="E72" s="52">
        <f t="shared" si="11"/>
        <v>0</v>
      </c>
      <c r="F72" s="52">
        <f t="shared" si="11"/>
        <v>0</v>
      </c>
      <c r="G72" s="52">
        <f t="shared" si="11"/>
        <v>0</v>
      </c>
      <c r="H72" s="52">
        <f t="shared" si="11"/>
        <v>0</v>
      </c>
      <c r="I72" s="52">
        <f t="shared" si="11"/>
        <v>0</v>
      </c>
      <c r="J72" s="52">
        <f t="shared" si="11"/>
        <v>0</v>
      </c>
      <c r="K72" s="71">
        <f t="shared" si="11"/>
        <v>0</v>
      </c>
      <c r="L72" s="13"/>
      <c r="M72" s="13"/>
      <c r="N72" s="13"/>
    </row>
    <row r="73" spans="1:14" ht="28.5">
      <c r="A73" s="95" t="s">
        <v>53</v>
      </c>
      <c r="B73" s="39">
        <v>2131</v>
      </c>
      <c r="C73" s="39">
        <v>460</v>
      </c>
      <c r="D73" s="53">
        <v>0</v>
      </c>
      <c r="E73" s="53"/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72">
        <v>0</v>
      </c>
      <c r="L73" s="5"/>
      <c r="M73" s="5"/>
      <c r="N73" s="5"/>
    </row>
    <row r="74" spans="1:14" ht="28.5">
      <c r="A74" s="95" t="s">
        <v>57</v>
      </c>
      <c r="B74" s="39">
        <v>2132</v>
      </c>
      <c r="C74" s="39">
        <v>470</v>
      </c>
      <c r="D74" s="53">
        <v>0</v>
      </c>
      <c r="E74" s="53"/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72">
        <v>0</v>
      </c>
      <c r="L74" s="5"/>
      <c r="M74" s="5"/>
      <c r="N74" s="5"/>
    </row>
    <row r="75" spans="1:14" ht="15" customHeight="1">
      <c r="A75" s="95" t="s">
        <v>100</v>
      </c>
      <c r="B75" s="39">
        <v>2133</v>
      </c>
      <c r="C75" s="39">
        <v>480</v>
      </c>
      <c r="D75" s="53">
        <v>0</v>
      </c>
      <c r="E75" s="53"/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72">
        <v>0</v>
      </c>
      <c r="L75" s="5"/>
      <c r="M75" s="5"/>
      <c r="N75" s="5"/>
    </row>
    <row r="76" spans="1:14" ht="14.25" customHeight="1">
      <c r="A76" s="95" t="s">
        <v>101</v>
      </c>
      <c r="B76" s="39">
        <v>2140</v>
      </c>
      <c r="C76" s="39">
        <v>490</v>
      </c>
      <c r="D76" s="53">
        <v>0</v>
      </c>
      <c r="E76" s="53"/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72">
        <v>0</v>
      </c>
      <c r="L76" s="5"/>
      <c r="M76" s="5"/>
      <c r="N76" s="5"/>
    </row>
    <row r="77" spans="1:14" ht="15" customHeight="1">
      <c r="A77" s="95" t="s">
        <v>102</v>
      </c>
      <c r="B77" s="39">
        <v>2141</v>
      </c>
      <c r="C77" s="39">
        <v>500</v>
      </c>
      <c r="D77" s="53">
        <v>0</v>
      </c>
      <c r="E77" s="53"/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72">
        <v>0</v>
      </c>
      <c r="L77" s="5"/>
      <c r="M77" s="5"/>
      <c r="N77" s="5"/>
    </row>
    <row r="78" spans="1:14" ht="14.25" customHeight="1">
      <c r="A78" s="92" t="s">
        <v>103</v>
      </c>
      <c r="B78" s="39">
        <v>2142</v>
      </c>
      <c r="C78" s="39">
        <v>510</v>
      </c>
      <c r="D78" s="53">
        <v>0</v>
      </c>
      <c r="E78" s="53"/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72">
        <v>0</v>
      </c>
      <c r="L78" s="5"/>
      <c r="M78" s="5"/>
      <c r="N78" s="5"/>
    </row>
    <row r="79" spans="1:14" ht="12" customHeight="1">
      <c r="A79" s="92" t="s">
        <v>104</v>
      </c>
      <c r="B79" s="39">
        <v>2143</v>
      </c>
      <c r="C79" s="39">
        <v>520</v>
      </c>
      <c r="D79" s="39" t="s">
        <v>80</v>
      </c>
      <c r="E79" s="39"/>
      <c r="F79" s="39" t="s">
        <v>80</v>
      </c>
      <c r="G79" s="39" t="s">
        <v>80</v>
      </c>
      <c r="H79" s="39" t="s">
        <v>95</v>
      </c>
      <c r="I79" s="39" t="s">
        <v>80</v>
      </c>
      <c r="J79" s="39" t="s">
        <v>80</v>
      </c>
      <c r="K79" s="80" t="s">
        <v>80</v>
      </c>
      <c r="L79" s="5"/>
      <c r="M79" s="5"/>
      <c r="N79" s="5"/>
    </row>
    <row r="80" spans="1:14" ht="14.25" hidden="1">
      <c r="A80" s="81"/>
      <c r="B80" s="43"/>
      <c r="C80" s="43"/>
      <c r="D80" s="43"/>
      <c r="E80" s="43"/>
      <c r="F80" s="43"/>
      <c r="G80" s="43"/>
      <c r="H80" s="43"/>
      <c r="I80" s="43"/>
      <c r="J80" s="43"/>
      <c r="K80" s="82"/>
      <c r="M80" s="5"/>
      <c r="N80" s="5"/>
    </row>
    <row r="81" spans="1:11" ht="0.75" customHeight="1" hidden="1">
      <c r="A81" s="81"/>
      <c r="B81" s="43"/>
      <c r="C81" s="43"/>
      <c r="D81" s="43"/>
      <c r="E81" s="43"/>
      <c r="F81" s="43"/>
      <c r="G81" s="43"/>
      <c r="H81" s="43"/>
      <c r="I81" s="43"/>
      <c r="J81" s="43"/>
      <c r="K81" s="82"/>
    </row>
    <row r="82" spans="1:11" ht="7.5" customHeight="1" hidden="1" thickBot="1">
      <c r="A82" s="81"/>
      <c r="B82" s="43"/>
      <c r="C82" s="43"/>
      <c r="D82" s="43"/>
      <c r="E82" s="43"/>
      <c r="F82" s="43"/>
      <c r="G82" s="43"/>
      <c r="H82" s="43"/>
      <c r="I82" s="43"/>
      <c r="J82" s="43"/>
      <c r="K82" s="82"/>
    </row>
    <row r="83" spans="1:11" ht="14.25" hidden="1">
      <c r="A83" s="81"/>
      <c r="B83" s="43"/>
      <c r="C83" s="43"/>
      <c r="D83" s="43"/>
      <c r="E83" s="43"/>
      <c r="F83" s="43"/>
      <c r="G83" s="43"/>
      <c r="H83" s="43"/>
      <c r="I83" s="43"/>
      <c r="J83" s="43" t="s">
        <v>74</v>
      </c>
      <c r="K83" s="82"/>
    </row>
    <row r="84" spans="1:14" ht="15" hidden="1" thickTop="1">
      <c r="A84" s="66">
        <v>1</v>
      </c>
      <c r="B84" s="38">
        <v>2</v>
      </c>
      <c r="C84" s="38">
        <v>3</v>
      </c>
      <c r="D84" s="38">
        <v>4</v>
      </c>
      <c r="E84" s="38">
        <v>5</v>
      </c>
      <c r="F84" s="38">
        <v>6</v>
      </c>
      <c r="G84" s="38">
        <v>7</v>
      </c>
      <c r="H84" s="38">
        <v>8</v>
      </c>
      <c r="I84" s="38">
        <v>9</v>
      </c>
      <c r="J84" s="38">
        <v>10</v>
      </c>
      <c r="K84" s="67">
        <v>11</v>
      </c>
      <c r="L84" s="9"/>
      <c r="M84" s="9"/>
      <c r="N84" s="9"/>
    </row>
    <row r="85" spans="1:14" ht="19.5" customHeight="1">
      <c r="A85" s="95" t="s">
        <v>105</v>
      </c>
      <c r="B85" s="39">
        <v>2144</v>
      </c>
      <c r="C85" s="39">
        <v>530</v>
      </c>
      <c r="D85" s="53">
        <v>0</v>
      </c>
      <c r="E85" s="53"/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72">
        <v>0</v>
      </c>
      <c r="L85" s="5"/>
      <c r="M85" s="5"/>
      <c r="N85" s="5"/>
    </row>
    <row r="86" spans="1:14" ht="18" customHeight="1">
      <c r="A86" s="96" t="s">
        <v>78</v>
      </c>
      <c r="B86" s="46">
        <v>2200</v>
      </c>
      <c r="C86" s="46">
        <v>540</v>
      </c>
      <c r="D86" s="60">
        <v>0</v>
      </c>
      <c r="E86" s="60"/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99">
        <v>0</v>
      </c>
      <c r="L86" s="5"/>
      <c r="M86" s="5"/>
      <c r="N86" s="5"/>
    </row>
    <row r="87" spans="1:14" ht="14.25" customHeight="1">
      <c r="A87" s="96" t="s">
        <v>106</v>
      </c>
      <c r="B87" s="46">
        <v>2300</v>
      </c>
      <c r="C87" s="46">
        <v>550</v>
      </c>
      <c r="D87" s="60">
        <v>0</v>
      </c>
      <c r="E87" s="60"/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99">
        <v>0</v>
      </c>
      <c r="L87" s="5"/>
      <c r="M87" s="5"/>
      <c r="N87" s="5"/>
    </row>
    <row r="88" spans="1:14" ht="15" customHeight="1">
      <c r="A88" s="95" t="s">
        <v>58</v>
      </c>
      <c r="B88" s="39">
        <v>2400</v>
      </c>
      <c r="C88" s="39">
        <v>560</v>
      </c>
      <c r="D88" s="53">
        <v>0</v>
      </c>
      <c r="E88" s="53"/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72">
        <v>0</v>
      </c>
      <c r="L88" s="5"/>
      <c r="M88" s="5"/>
      <c r="N88" s="5"/>
    </row>
    <row r="89" spans="1:14" ht="28.5">
      <c r="A89" s="95" t="s">
        <v>107</v>
      </c>
      <c r="B89" s="39">
        <v>2410</v>
      </c>
      <c r="C89" s="39">
        <v>570</v>
      </c>
      <c r="D89" s="53">
        <v>0</v>
      </c>
      <c r="E89" s="53"/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72">
        <v>0</v>
      </c>
      <c r="L89" s="5"/>
      <c r="M89" s="5"/>
      <c r="N89" s="5"/>
    </row>
    <row r="90" spans="1:14" s="1" customFormat="1" ht="28.5">
      <c r="A90" s="98" t="s">
        <v>75</v>
      </c>
      <c r="B90" s="39">
        <v>2420</v>
      </c>
      <c r="C90" s="39">
        <v>580</v>
      </c>
      <c r="D90" s="53">
        <v>0</v>
      </c>
      <c r="E90" s="53"/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72">
        <v>0</v>
      </c>
      <c r="L90" s="18"/>
      <c r="M90" s="18"/>
      <c r="N90" s="18"/>
    </row>
    <row r="91" spans="1:14" s="1" customFormat="1" ht="15.75">
      <c r="A91" s="98" t="s">
        <v>108</v>
      </c>
      <c r="B91" s="39">
        <v>2430</v>
      </c>
      <c r="C91" s="39">
        <v>590</v>
      </c>
      <c r="D91" s="58">
        <f aca="true" t="shared" si="12" ref="D91:K91">SUM(D92,D101)</f>
        <v>0</v>
      </c>
      <c r="E91" s="58">
        <f t="shared" si="12"/>
        <v>0</v>
      </c>
      <c r="F91" s="58">
        <f t="shared" si="12"/>
        <v>0</v>
      </c>
      <c r="G91" s="58">
        <f t="shared" si="12"/>
        <v>0</v>
      </c>
      <c r="H91" s="58">
        <f t="shared" si="12"/>
        <v>0</v>
      </c>
      <c r="I91" s="58">
        <f t="shared" si="12"/>
        <v>0</v>
      </c>
      <c r="J91" s="58">
        <f t="shared" si="12"/>
        <v>0</v>
      </c>
      <c r="K91" s="78">
        <f t="shared" si="12"/>
        <v>0</v>
      </c>
      <c r="L91" s="18"/>
      <c r="M91" s="18"/>
      <c r="N91" s="18"/>
    </row>
    <row r="92" spans="1:14" s="20" customFormat="1" ht="15">
      <c r="A92" s="95" t="s">
        <v>59</v>
      </c>
      <c r="B92" s="39">
        <v>2440</v>
      </c>
      <c r="C92" s="39">
        <v>600</v>
      </c>
      <c r="D92" s="61">
        <f aca="true" t="shared" si="13" ref="D92:K92">SUM(D93,D97)</f>
        <v>0</v>
      </c>
      <c r="E92" s="61">
        <f t="shared" si="13"/>
        <v>0</v>
      </c>
      <c r="F92" s="61">
        <f t="shared" si="13"/>
        <v>0</v>
      </c>
      <c r="G92" s="61">
        <f t="shared" si="13"/>
        <v>0</v>
      </c>
      <c r="H92" s="61">
        <f t="shared" si="13"/>
        <v>0</v>
      </c>
      <c r="I92" s="61">
        <f t="shared" si="13"/>
        <v>0</v>
      </c>
      <c r="J92" s="61">
        <f t="shared" si="13"/>
        <v>0</v>
      </c>
      <c r="K92" s="83">
        <f t="shared" si="13"/>
        <v>0</v>
      </c>
      <c r="L92" s="19"/>
      <c r="M92" s="19"/>
      <c r="N92" s="19"/>
    </row>
    <row r="93" spans="1:14" s="14" customFormat="1" ht="15">
      <c r="A93" s="94" t="s">
        <v>60</v>
      </c>
      <c r="B93" s="41">
        <v>4110</v>
      </c>
      <c r="C93" s="41">
        <v>610</v>
      </c>
      <c r="D93" s="62">
        <f aca="true" t="shared" si="14" ref="D93:K93">SUM(D94:D96)</f>
        <v>0</v>
      </c>
      <c r="E93" s="62">
        <f t="shared" si="14"/>
        <v>0</v>
      </c>
      <c r="F93" s="62">
        <f t="shared" si="14"/>
        <v>0</v>
      </c>
      <c r="G93" s="62">
        <f t="shared" si="14"/>
        <v>0</v>
      </c>
      <c r="H93" s="62">
        <f t="shared" si="14"/>
        <v>0</v>
      </c>
      <c r="I93" s="62">
        <f t="shared" si="14"/>
        <v>0</v>
      </c>
      <c r="J93" s="62">
        <f t="shared" si="14"/>
        <v>0</v>
      </c>
      <c r="K93" s="84">
        <f t="shared" si="14"/>
        <v>0</v>
      </c>
      <c r="L93" s="13"/>
      <c r="M93" s="13"/>
      <c r="N93" s="13"/>
    </row>
    <row r="94" spans="1:14" ht="28.5">
      <c r="A94" s="95" t="s">
        <v>61</v>
      </c>
      <c r="B94" s="39">
        <v>4111</v>
      </c>
      <c r="C94" s="39">
        <v>620</v>
      </c>
      <c r="D94" s="53">
        <v>0</v>
      </c>
      <c r="E94" s="53"/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72">
        <v>0</v>
      </c>
      <c r="L94" s="5"/>
      <c r="M94" s="5"/>
      <c r="N94" s="5"/>
    </row>
    <row r="95" spans="1:14" ht="18" customHeight="1">
      <c r="A95" s="95" t="s">
        <v>62</v>
      </c>
      <c r="B95" s="39">
        <v>4112</v>
      </c>
      <c r="C95" s="39">
        <v>630</v>
      </c>
      <c r="D95" s="53">
        <v>0</v>
      </c>
      <c r="E95" s="53"/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72">
        <v>0</v>
      </c>
      <c r="L95" s="5"/>
      <c r="M95" s="5"/>
      <c r="N95" s="5"/>
    </row>
    <row r="96" spans="1:14" ht="17.25" customHeight="1">
      <c r="A96" s="95" t="s">
        <v>63</v>
      </c>
      <c r="B96" s="39">
        <v>4113</v>
      </c>
      <c r="C96" s="39">
        <v>640</v>
      </c>
      <c r="D96" s="53">
        <v>0</v>
      </c>
      <c r="E96" s="53"/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72">
        <v>0</v>
      </c>
      <c r="L96" s="5"/>
      <c r="M96" s="5"/>
      <c r="N96" s="5"/>
    </row>
    <row r="97" spans="1:14" s="14" customFormat="1" ht="18" customHeight="1" thickBot="1">
      <c r="A97" s="100" t="s">
        <v>68</v>
      </c>
      <c r="B97" s="85">
        <v>4210</v>
      </c>
      <c r="C97" s="85">
        <v>650</v>
      </c>
      <c r="D97" s="86">
        <f aca="true" t="shared" si="15" ref="D97:K97">SUM(D98:D100)</f>
        <v>0</v>
      </c>
      <c r="E97" s="86">
        <f t="shared" si="15"/>
        <v>0</v>
      </c>
      <c r="F97" s="86">
        <f t="shared" si="15"/>
        <v>0</v>
      </c>
      <c r="G97" s="86">
        <f t="shared" si="15"/>
        <v>0</v>
      </c>
      <c r="H97" s="86">
        <f t="shared" si="15"/>
        <v>0</v>
      </c>
      <c r="I97" s="86">
        <f t="shared" si="15"/>
        <v>0</v>
      </c>
      <c r="J97" s="86">
        <f t="shared" si="15"/>
        <v>0</v>
      </c>
      <c r="K97" s="87">
        <f t="shared" si="15"/>
        <v>0</v>
      </c>
      <c r="L97" s="13"/>
      <c r="M97" s="13"/>
      <c r="N97" s="13"/>
    </row>
    <row r="98" spans="1:14" ht="24" customHeight="1" hidden="1">
      <c r="A98" s="91" t="s">
        <v>64</v>
      </c>
      <c r="B98" s="64">
        <v>4121</v>
      </c>
      <c r="C98" s="64">
        <v>650</v>
      </c>
      <c r="D98" s="65"/>
      <c r="E98" s="65"/>
      <c r="F98" s="65"/>
      <c r="G98" s="65"/>
      <c r="H98" s="65"/>
      <c r="I98" s="65"/>
      <c r="J98" s="65"/>
      <c r="K98" s="65"/>
      <c r="L98" s="10"/>
      <c r="M98" s="5"/>
      <c r="N98" s="5"/>
    </row>
    <row r="99" spans="1:14" ht="24.75" customHeight="1" hidden="1">
      <c r="A99" s="32" t="s">
        <v>65</v>
      </c>
      <c r="B99" s="11">
        <v>4122</v>
      </c>
      <c r="C99" s="11">
        <v>660</v>
      </c>
      <c r="D99" s="21"/>
      <c r="E99" s="21"/>
      <c r="F99" s="21"/>
      <c r="G99" s="21"/>
      <c r="H99" s="21"/>
      <c r="I99" s="21"/>
      <c r="J99" s="21"/>
      <c r="K99" s="21"/>
      <c r="L99" s="10"/>
      <c r="M99" s="5"/>
      <c r="N99" s="5"/>
    </row>
    <row r="100" spans="1:14" ht="14.25" customHeight="1" hidden="1">
      <c r="A100" s="30" t="s">
        <v>66</v>
      </c>
      <c r="B100" s="11">
        <v>4123</v>
      </c>
      <c r="C100" s="11">
        <v>670</v>
      </c>
      <c r="D100" s="21"/>
      <c r="E100" s="21"/>
      <c r="F100" s="21"/>
      <c r="G100" s="21"/>
      <c r="H100" s="21"/>
      <c r="I100" s="21"/>
      <c r="J100" s="21"/>
      <c r="K100" s="21"/>
      <c r="L100" s="10"/>
      <c r="M100" s="5"/>
      <c r="N100" s="5"/>
    </row>
    <row r="101" spans="1:14" s="1" customFormat="1" ht="15" customHeight="1" hidden="1">
      <c r="A101" s="34" t="s">
        <v>67</v>
      </c>
      <c r="B101" s="15">
        <v>4200</v>
      </c>
      <c r="C101" s="15">
        <v>680</v>
      </c>
      <c r="D101" s="23">
        <f aca="true" t="shared" si="16" ref="D101:K101">SUM(D102:D103)</f>
        <v>0</v>
      </c>
      <c r="E101" s="23">
        <f t="shared" si="16"/>
        <v>0</v>
      </c>
      <c r="F101" s="23">
        <f t="shared" si="16"/>
        <v>0</v>
      </c>
      <c r="G101" s="23">
        <f t="shared" si="16"/>
        <v>0</v>
      </c>
      <c r="H101" s="23">
        <f t="shared" si="16"/>
        <v>0</v>
      </c>
      <c r="I101" s="23">
        <f t="shared" si="16"/>
        <v>0</v>
      </c>
      <c r="J101" s="23">
        <f t="shared" si="16"/>
        <v>0</v>
      </c>
      <c r="K101" s="23">
        <f t="shared" si="16"/>
        <v>0</v>
      </c>
      <c r="L101" s="17"/>
      <c r="M101" s="18"/>
      <c r="N101" s="18"/>
    </row>
    <row r="102" spans="1:14" s="14" customFormat="1" ht="17.25" customHeight="1" hidden="1">
      <c r="A102" s="31" t="s">
        <v>68</v>
      </c>
      <c r="B102" s="16">
        <v>4210</v>
      </c>
      <c r="C102" s="16">
        <v>690</v>
      </c>
      <c r="D102" s="22"/>
      <c r="E102" s="22"/>
      <c r="F102" s="22"/>
      <c r="G102" s="22"/>
      <c r="H102" s="22"/>
      <c r="I102" s="22"/>
      <c r="J102" s="22"/>
      <c r="K102" s="22"/>
      <c r="L102" s="12"/>
      <c r="M102" s="13"/>
      <c r="N102" s="13"/>
    </row>
    <row r="103" spans="1:14" s="14" customFormat="1" ht="15" customHeight="1" hidden="1">
      <c r="A103" s="31" t="s">
        <v>69</v>
      </c>
      <c r="B103" s="16">
        <v>4220</v>
      </c>
      <c r="C103" s="16">
        <v>700</v>
      </c>
      <c r="D103" s="22"/>
      <c r="E103" s="22"/>
      <c r="F103" s="22"/>
      <c r="G103" s="22"/>
      <c r="H103" s="22"/>
      <c r="I103" s="22"/>
      <c r="J103" s="22"/>
      <c r="K103" s="22"/>
      <c r="L103" s="12"/>
      <c r="M103" s="13"/>
      <c r="N103" s="13"/>
    </row>
    <row r="104" spans="1:14" s="24" customFormat="1" ht="15.75" customHeight="1" hidden="1">
      <c r="A104" s="33" t="s">
        <v>79</v>
      </c>
      <c r="B104" s="25" t="s">
        <v>94</v>
      </c>
      <c r="C104" s="25">
        <v>710</v>
      </c>
      <c r="D104" s="26"/>
      <c r="E104" s="26"/>
      <c r="F104" s="26"/>
      <c r="G104" s="26"/>
      <c r="H104" s="26"/>
      <c r="I104" s="26"/>
      <c r="J104" s="26"/>
      <c r="K104" s="26"/>
      <c r="L104" s="27"/>
      <c r="M104" s="28"/>
      <c r="N104" s="28"/>
    </row>
    <row r="105" ht="12.75">
      <c r="A105" s="6" t="s">
        <v>109</v>
      </c>
    </row>
    <row r="106" ht="12.75" hidden="1">
      <c r="A106" s="7"/>
    </row>
    <row r="108" spans="1:9" ht="15.75">
      <c r="A108" s="47" t="s">
        <v>70</v>
      </c>
      <c r="B108" s="108"/>
      <c r="C108" s="108"/>
      <c r="D108" s="49"/>
      <c r="E108" s="49"/>
      <c r="F108" s="49"/>
      <c r="G108" s="108"/>
      <c r="H108" s="108" t="s">
        <v>132</v>
      </c>
      <c r="I108" s="108"/>
    </row>
    <row r="109" spans="1:13" ht="12.75" customHeight="1">
      <c r="A109" s="49"/>
      <c r="B109" s="321" t="s">
        <v>71</v>
      </c>
      <c r="C109" s="321"/>
      <c r="D109" s="49"/>
      <c r="E109" s="49"/>
      <c r="F109" s="49"/>
      <c r="G109" s="321" t="s">
        <v>76</v>
      </c>
      <c r="H109" s="321"/>
      <c r="I109" s="321"/>
      <c r="J109" s="322"/>
      <c r="K109" s="322"/>
      <c r="L109" s="322"/>
      <c r="M109" s="322"/>
    </row>
    <row r="110" spans="1:9" ht="15">
      <c r="A110" s="49"/>
      <c r="B110" s="49"/>
      <c r="C110" s="49"/>
      <c r="D110" s="49"/>
      <c r="E110" s="49"/>
      <c r="F110" s="49"/>
      <c r="G110" s="49"/>
      <c r="H110" s="49"/>
      <c r="I110" s="49"/>
    </row>
    <row r="111" spans="1:9" ht="15.75">
      <c r="A111" s="47" t="s">
        <v>121</v>
      </c>
      <c r="B111" s="108"/>
      <c r="C111" s="108"/>
      <c r="D111" s="49"/>
      <c r="E111" s="49"/>
      <c r="F111" s="49"/>
      <c r="G111" s="108"/>
      <c r="H111" s="108" t="s">
        <v>111</v>
      </c>
      <c r="I111" s="108"/>
    </row>
    <row r="112" spans="1:13" ht="15">
      <c r="A112" s="49"/>
      <c r="B112" s="321" t="s">
        <v>71</v>
      </c>
      <c r="C112" s="321"/>
      <c r="D112" s="49"/>
      <c r="E112" s="49"/>
      <c r="F112" s="49"/>
      <c r="G112" s="321" t="s">
        <v>76</v>
      </c>
      <c r="H112" s="321"/>
      <c r="I112" s="321"/>
      <c r="J112" s="322"/>
      <c r="K112" s="322"/>
      <c r="L112" s="322"/>
      <c r="M112" s="322"/>
    </row>
    <row r="114" ht="12.75">
      <c r="A114" t="s">
        <v>143</v>
      </c>
    </row>
  </sheetData>
  <sheetProtection/>
  <mergeCells count="30">
    <mergeCell ref="A9:I9"/>
    <mergeCell ref="D5:F5"/>
    <mergeCell ref="A14:I14"/>
    <mergeCell ref="B7:H7"/>
    <mergeCell ref="A6:K6"/>
    <mergeCell ref="J19:J20"/>
    <mergeCell ref="A12:I12"/>
    <mergeCell ref="A13:I13"/>
    <mergeCell ref="A15:K15"/>
    <mergeCell ref="K19:K20"/>
    <mergeCell ref="G19:G20"/>
    <mergeCell ref="H19:H20"/>
    <mergeCell ref="E19:E20"/>
    <mergeCell ref="F19:F20"/>
    <mergeCell ref="I1:J1"/>
    <mergeCell ref="A19:A20"/>
    <mergeCell ref="I8:J8"/>
    <mergeCell ref="B19:B20"/>
    <mergeCell ref="G2:J4"/>
    <mergeCell ref="A10:I10"/>
    <mergeCell ref="A11:I11"/>
    <mergeCell ref="C19:C20"/>
    <mergeCell ref="D19:D20"/>
    <mergeCell ref="I19:I20"/>
    <mergeCell ref="B112:C112"/>
    <mergeCell ref="J112:M112"/>
    <mergeCell ref="G109:I109"/>
    <mergeCell ref="G112:I112"/>
    <mergeCell ref="B109:C109"/>
    <mergeCell ref="J109:M109"/>
  </mergeCells>
  <printOptions/>
  <pageMargins left="0.68" right="0.2" top="0.89" bottom="0.2" header="0.62" footer="0.17"/>
  <pageSetup horizontalDpi="300" verticalDpi="300" orientation="landscape" paperSize="9" scale="75" r:id="rId1"/>
  <rowBreaks count="2" manualBreakCount="2">
    <brk id="41" max="10" man="1"/>
    <brk id="7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8"/>
  <sheetViews>
    <sheetView view="pageBreakPreview" zoomScaleSheetLayoutView="100" zoomScalePageLayoutView="0" workbookViewId="0" topLeftCell="A23">
      <selection activeCell="H52" sqref="H52"/>
    </sheetView>
  </sheetViews>
  <sheetFormatPr defaultColWidth="9.00390625" defaultRowHeight="12.75"/>
  <cols>
    <col min="1" max="1" width="55.25390625" style="0" customWidth="1"/>
    <col min="2" max="2" width="14.25390625" style="0" customWidth="1"/>
    <col min="3" max="3" width="8.25390625" style="0" customWidth="1"/>
    <col min="4" max="4" width="21.25390625" style="0" customWidth="1"/>
    <col min="5" max="5" width="16.00390625" style="0" hidden="1" customWidth="1"/>
    <col min="6" max="6" width="20.625" style="0" customWidth="1"/>
    <col min="7" max="7" width="12.625" style="0" customWidth="1"/>
    <col min="8" max="8" width="20.75390625" style="0" customWidth="1"/>
    <col min="9" max="9" width="21.00390625" style="0" customWidth="1"/>
    <col min="10" max="10" width="21.25390625" style="0" customWidth="1"/>
    <col min="11" max="11" width="19.625" style="0" customWidth="1"/>
    <col min="12" max="12" width="0.242187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2" t="s">
        <v>170</v>
      </c>
      <c r="J1" s="312"/>
      <c r="K1" s="312"/>
      <c r="L1" s="1"/>
      <c r="M1" s="137"/>
    </row>
    <row r="2" spans="7:15" ht="12.75" customHeight="1">
      <c r="G2" s="8"/>
      <c r="H2" s="8"/>
      <c r="I2" s="310" t="s">
        <v>255</v>
      </c>
      <c r="J2" s="310"/>
      <c r="K2" s="310"/>
      <c r="L2" s="310"/>
      <c r="M2" s="8"/>
      <c r="N2" s="3"/>
      <c r="O2" s="3"/>
    </row>
    <row r="3" spans="1:15" ht="39" customHeight="1">
      <c r="A3" s="310"/>
      <c r="B3" s="310"/>
      <c r="C3" s="310"/>
      <c r="D3" s="310"/>
      <c r="F3" s="8"/>
      <c r="G3" s="8"/>
      <c r="H3" s="8"/>
      <c r="I3" s="310"/>
      <c r="J3" s="310"/>
      <c r="K3" s="310"/>
      <c r="L3" s="310"/>
      <c r="M3" s="8"/>
      <c r="N3" s="3"/>
      <c r="O3" s="3"/>
    </row>
    <row r="4" spans="1:13" ht="22.5" customHeight="1" hidden="1">
      <c r="A4" s="310"/>
      <c r="B4" s="310"/>
      <c r="C4" s="310"/>
      <c r="D4" s="310"/>
      <c r="F4" s="8"/>
      <c r="G4" s="8"/>
      <c r="H4" s="8"/>
      <c r="I4" s="310"/>
      <c r="J4" s="310"/>
      <c r="K4" s="310"/>
      <c r="L4" s="310"/>
      <c r="M4" s="8"/>
    </row>
    <row r="5" spans="6:13" ht="21" customHeight="1">
      <c r="F5" s="8"/>
      <c r="G5" s="8"/>
      <c r="H5" s="8"/>
      <c r="I5" s="8"/>
      <c r="J5" s="8"/>
      <c r="K5" s="29"/>
      <c r="L5" s="8"/>
      <c r="M5" s="8"/>
    </row>
    <row r="6" spans="1:16" ht="15.75">
      <c r="A6" s="311" t="s">
        <v>0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M6" s="309"/>
      <c r="N6" s="309"/>
      <c r="O6" s="309"/>
      <c r="P6" s="309"/>
    </row>
    <row r="7" spans="1:16" ht="15.75">
      <c r="A7" s="316" t="s">
        <v>171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M7" s="310"/>
      <c r="N7" s="310"/>
      <c r="O7" s="310"/>
      <c r="P7" s="8"/>
    </row>
    <row r="8" spans="2:16" ht="15.75">
      <c r="B8" s="315" t="s">
        <v>277</v>
      </c>
      <c r="C8" s="315"/>
      <c r="D8" s="315"/>
      <c r="E8" s="315"/>
      <c r="F8" s="315"/>
      <c r="G8" s="315"/>
      <c r="H8" s="315"/>
      <c r="K8" s="9"/>
      <c r="M8" s="310"/>
      <c r="N8" s="310"/>
      <c r="O8" s="310"/>
      <c r="P8" s="8"/>
    </row>
    <row r="9" spans="9:16" ht="12.75">
      <c r="I9" s="158"/>
      <c r="K9" s="9" t="s">
        <v>5</v>
      </c>
      <c r="M9" s="310"/>
      <c r="N9" s="310"/>
      <c r="O9" s="310"/>
      <c r="P9" s="8"/>
    </row>
    <row r="10" spans="1:11" ht="12.75">
      <c r="A10" s="302" t="s">
        <v>176</v>
      </c>
      <c r="B10" s="302"/>
      <c r="C10" s="302"/>
      <c r="D10" s="302"/>
      <c r="E10" s="302"/>
      <c r="F10" s="302"/>
      <c r="G10" s="302"/>
      <c r="H10" s="302"/>
      <c r="I10" s="302"/>
      <c r="J10" t="s">
        <v>2</v>
      </c>
      <c r="K10" s="106" t="s">
        <v>116</v>
      </c>
    </row>
    <row r="11" spans="1:11" ht="12.75">
      <c r="A11" s="302" t="s">
        <v>159</v>
      </c>
      <c r="B11" s="302"/>
      <c r="C11" s="302"/>
      <c r="D11" s="302"/>
      <c r="E11" s="302"/>
      <c r="F11" s="302"/>
      <c r="G11" s="302"/>
      <c r="H11" s="302"/>
      <c r="I11" s="302"/>
      <c r="J11" t="s">
        <v>3</v>
      </c>
      <c r="K11" s="107">
        <v>3510136600</v>
      </c>
    </row>
    <row r="12" spans="1:11" ht="12.75" customHeight="1" hidden="1">
      <c r="A12" s="318" t="s">
        <v>117</v>
      </c>
      <c r="B12" s="318"/>
      <c r="C12" s="318"/>
      <c r="D12" s="318"/>
      <c r="E12" s="318"/>
      <c r="F12" s="318"/>
      <c r="G12" s="318"/>
      <c r="H12" s="318"/>
      <c r="I12" s="318"/>
      <c r="J12" t="s">
        <v>4</v>
      </c>
      <c r="K12" s="107"/>
    </row>
    <row r="13" spans="1:11" ht="12.75" customHeight="1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02" t="s">
        <v>160</v>
      </c>
      <c r="B14" s="302"/>
      <c r="C14" s="302"/>
      <c r="D14" s="302"/>
      <c r="E14" s="302"/>
      <c r="F14" s="302"/>
      <c r="G14" s="302"/>
      <c r="H14" s="302"/>
      <c r="I14" s="302"/>
      <c r="K14" s="5"/>
    </row>
    <row r="15" spans="1:11" ht="12.75">
      <c r="A15" s="302" t="s">
        <v>114</v>
      </c>
      <c r="B15" s="302"/>
      <c r="C15" s="302"/>
      <c r="D15" s="302"/>
      <c r="E15" s="302"/>
      <c r="F15" s="302"/>
      <c r="G15" s="302"/>
      <c r="H15" s="302"/>
      <c r="I15" s="302"/>
      <c r="K15" s="5"/>
    </row>
    <row r="16" spans="1:13" ht="12.75">
      <c r="A16" s="302" t="s">
        <v>211</v>
      </c>
      <c r="B16" s="302"/>
      <c r="C16" s="302"/>
      <c r="D16" s="302"/>
      <c r="E16" s="302"/>
      <c r="F16" s="302"/>
      <c r="G16" s="302"/>
      <c r="H16" s="302"/>
      <c r="I16" s="302"/>
      <c r="M16" s="5"/>
    </row>
    <row r="17" spans="1:13" ht="42" customHeight="1">
      <c r="A17" s="305" t="s">
        <v>256</v>
      </c>
      <c r="B17" s="305"/>
      <c r="C17" s="305"/>
      <c r="D17" s="305"/>
      <c r="E17" s="301"/>
      <c r="F17" s="324" t="s">
        <v>262</v>
      </c>
      <c r="G17" s="324"/>
      <c r="H17" s="324"/>
      <c r="I17" s="324"/>
      <c r="M17" s="5"/>
    </row>
    <row r="18" ht="12.75">
      <c r="A18" s="6" t="s">
        <v>278</v>
      </c>
    </row>
    <row r="19" ht="27.75" customHeight="1" hidden="1">
      <c r="A19" s="6" t="s">
        <v>141</v>
      </c>
    </row>
    <row r="20" ht="11.25" customHeight="1" thickBot="1">
      <c r="A20" s="6" t="s">
        <v>141</v>
      </c>
    </row>
    <row r="21" spans="1:12" ht="26.25" customHeight="1">
      <c r="A21" s="306" t="s">
        <v>6</v>
      </c>
      <c r="B21" s="303" t="s">
        <v>163</v>
      </c>
      <c r="C21" s="303" t="s">
        <v>8</v>
      </c>
      <c r="D21" s="303" t="s">
        <v>164</v>
      </c>
      <c r="E21" s="303" t="s">
        <v>10</v>
      </c>
      <c r="F21" s="303" t="s">
        <v>169</v>
      </c>
      <c r="G21" s="303" t="s">
        <v>165</v>
      </c>
      <c r="H21" s="303" t="s">
        <v>166</v>
      </c>
      <c r="I21" s="303" t="s">
        <v>179</v>
      </c>
      <c r="J21" s="303" t="s">
        <v>180</v>
      </c>
      <c r="K21" s="313" t="s">
        <v>167</v>
      </c>
      <c r="L21" s="319" t="s">
        <v>133</v>
      </c>
    </row>
    <row r="22" spans="1:12" ht="62.25" customHeight="1" thickBot="1">
      <c r="A22" s="307"/>
      <c r="B22" s="304"/>
      <c r="C22" s="304"/>
      <c r="D22" s="304"/>
      <c r="E22" s="304"/>
      <c r="F22" s="304"/>
      <c r="G22" s="304"/>
      <c r="H22" s="304"/>
      <c r="I22" s="304"/>
      <c r="J22" s="304"/>
      <c r="K22" s="314"/>
      <c r="L22" s="320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D25+D65+D94+D103</f>
        <v>166088904.16</v>
      </c>
      <c r="E24" s="191">
        <f aca="true" t="shared" si="0" ref="E24:K24">E25+E65+E94+E103</f>
        <v>570768</v>
      </c>
      <c r="F24" s="191">
        <f>F27+F30+F33+F34+F44+F113</f>
        <v>40729391.160000004</v>
      </c>
      <c r="G24" s="191">
        <f t="shared" si="0"/>
        <v>0</v>
      </c>
      <c r="H24" s="191">
        <f t="shared" si="0"/>
        <v>40633698.56</v>
      </c>
      <c r="I24" s="191">
        <f t="shared" si="0"/>
        <v>36268532.84</v>
      </c>
      <c r="J24" s="191">
        <f t="shared" si="0"/>
        <v>45584153.72</v>
      </c>
      <c r="K24" s="191">
        <f t="shared" si="0"/>
        <v>4365165.719999999</v>
      </c>
      <c r="L24" s="113">
        <f>L25+L62</f>
        <v>0</v>
      </c>
      <c r="M24" s="5"/>
      <c r="N24" s="5"/>
    </row>
    <row r="25" spans="1:14" ht="29.25" customHeight="1">
      <c r="A25" s="247" t="s">
        <v>206</v>
      </c>
      <c r="B25" s="46">
        <v>2000</v>
      </c>
      <c r="C25" s="166" t="s">
        <v>81</v>
      </c>
      <c r="D25" s="191">
        <f>D26+D31+D53+D56+D60+D64</f>
        <v>166088904.16</v>
      </c>
      <c r="E25" s="191">
        <f aca="true" t="shared" si="1" ref="E25:K25">E26+E31+E53+E56+E60+E64</f>
        <v>0</v>
      </c>
      <c r="F25" s="191">
        <v>0</v>
      </c>
      <c r="G25" s="191">
        <f t="shared" si="1"/>
        <v>0</v>
      </c>
      <c r="H25" s="191">
        <f t="shared" si="1"/>
        <v>40633698.56</v>
      </c>
      <c r="I25" s="191">
        <f t="shared" si="1"/>
        <v>36268532.84</v>
      </c>
      <c r="J25" s="191">
        <f t="shared" si="1"/>
        <v>45584153.72</v>
      </c>
      <c r="K25" s="191">
        <f t="shared" si="1"/>
        <v>4365165.719999999</v>
      </c>
      <c r="L25" s="113">
        <f>L26+L54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135398397</v>
      </c>
      <c r="E26" s="191">
        <f aca="true" t="shared" si="2" ref="E26:K26">E27+E30</f>
        <v>0</v>
      </c>
      <c r="F26" s="191">
        <v>0</v>
      </c>
      <c r="G26" s="191">
        <f t="shared" si="2"/>
        <v>0</v>
      </c>
      <c r="H26" s="191">
        <f t="shared" si="2"/>
        <v>32757422</v>
      </c>
      <c r="I26" s="191">
        <f t="shared" si="2"/>
        <v>28394460.44</v>
      </c>
      <c r="J26" s="191">
        <f t="shared" si="2"/>
        <v>34597107.72</v>
      </c>
      <c r="K26" s="191">
        <f t="shared" si="2"/>
        <v>4362961.559999999</v>
      </c>
      <c r="L26" s="114">
        <f>L27+L30+L31+L41+L42+L43+L50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99401292</v>
      </c>
      <c r="E27" s="192">
        <f aca="true" t="shared" si="3" ref="E27:K27">E28+E29</f>
        <v>0</v>
      </c>
      <c r="F27" s="192">
        <v>24063808</v>
      </c>
      <c r="G27" s="192">
        <f t="shared" si="3"/>
        <v>0</v>
      </c>
      <c r="H27" s="192">
        <f t="shared" si="3"/>
        <v>24063808</v>
      </c>
      <c r="I27" s="192">
        <f t="shared" si="3"/>
        <v>20839833.62</v>
      </c>
      <c r="J27" s="192">
        <f t="shared" si="3"/>
        <v>25403988.69</v>
      </c>
      <c r="K27" s="192">
        <f t="shared" si="3"/>
        <v>3223974.379999999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99401292</v>
      </c>
      <c r="E28" s="194"/>
      <c r="F28" s="194">
        <v>0</v>
      </c>
      <c r="G28" s="194">
        <v>0</v>
      </c>
      <c r="H28" s="194">
        <v>24063808</v>
      </c>
      <c r="I28" s="194">
        <f>'[1]II  квартал'!R5</f>
        <v>20839833.62</v>
      </c>
      <c r="J28" s="194">
        <f>'[1]II  квартал'!S5</f>
        <v>25403988.69</v>
      </c>
      <c r="K28" s="194">
        <f>H28-I28</f>
        <v>3223974.379999999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f>H29-I29</f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35997105</v>
      </c>
      <c r="E30" s="196"/>
      <c r="F30" s="196">
        <v>8693614</v>
      </c>
      <c r="G30" s="196">
        <v>0</v>
      </c>
      <c r="H30" s="196">
        <v>8693614</v>
      </c>
      <c r="I30" s="196">
        <f>'[1]II  квартал'!R15</f>
        <v>7554626.82</v>
      </c>
      <c r="J30" s="196">
        <f>'[1]II  квартал'!S15</f>
        <v>9193119.03</v>
      </c>
      <c r="K30" s="196">
        <f>H30-I30</f>
        <v>1138987.1799999997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D32+D33+D34+D35+D42+D43+D44+D50</f>
        <v>30684707.16</v>
      </c>
      <c r="E31" s="191">
        <f aca="true" t="shared" si="4" ref="E31:K31">E32+E33+E34+E35+E42+E43+E44+E50</f>
        <v>0</v>
      </c>
      <c r="F31" s="191">
        <v>0</v>
      </c>
      <c r="G31" s="191">
        <f t="shared" si="4"/>
        <v>0</v>
      </c>
      <c r="H31" s="191">
        <f t="shared" si="4"/>
        <v>7875876.56</v>
      </c>
      <c r="I31" s="191">
        <f t="shared" si="4"/>
        <v>7873672.4</v>
      </c>
      <c r="J31" s="191">
        <f t="shared" si="4"/>
        <v>10986646</v>
      </c>
      <c r="K31" s="191">
        <f t="shared" si="4"/>
        <v>2204.1600000000617</v>
      </c>
      <c r="L31" s="115">
        <f>SUM(L32:L37,L38:L40)</f>
        <v>0</v>
      </c>
      <c r="M31" s="13"/>
      <c r="N31" s="13"/>
    </row>
    <row r="32" spans="1:14" ht="16.5" customHeight="1">
      <c r="A32" s="239" t="s">
        <v>21</v>
      </c>
      <c r="B32" s="167">
        <v>2210</v>
      </c>
      <c r="C32" s="168" t="s">
        <v>88</v>
      </c>
      <c r="D32" s="196">
        <v>487900</v>
      </c>
      <c r="E32" s="196"/>
      <c r="F32" s="196">
        <v>0</v>
      </c>
      <c r="G32" s="196">
        <v>0</v>
      </c>
      <c r="H32" s="196">
        <v>36700</v>
      </c>
      <c r="I32" s="196">
        <f>'[1]II  квартал'!R25</f>
        <v>36700</v>
      </c>
      <c r="J32" s="196">
        <f>'[1]II  квартал'!S25</f>
        <v>22568.06</v>
      </c>
      <c r="K32" s="196">
        <f>H32-I32</f>
        <v>0</v>
      </c>
      <c r="L32" s="116">
        <v>0</v>
      </c>
      <c r="M32" s="5"/>
      <c r="N32" s="323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5500</v>
      </c>
      <c r="E33" s="196"/>
      <c r="F33" s="196">
        <v>467</v>
      </c>
      <c r="G33" s="196">
        <v>0</v>
      </c>
      <c r="H33" s="196">
        <v>0</v>
      </c>
      <c r="I33" s="196">
        <f>'[1]II  квартал'!R26</f>
        <v>0</v>
      </c>
      <c r="J33" s="196">
        <f>'[1]II  квартал'!S26</f>
        <v>0</v>
      </c>
      <c r="K33" s="196">
        <f aca="true" t="shared" si="5" ref="K33:K40">H33-I33</f>
        <v>0</v>
      </c>
      <c r="L33" s="116">
        <v>0</v>
      </c>
      <c r="M33" s="5"/>
      <c r="N33" s="323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4394764.45</v>
      </c>
      <c r="E34" s="196"/>
      <c r="F34" s="196">
        <v>1528830.45</v>
      </c>
      <c r="G34" s="196">
        <v>0</v>
      </c>
      <c r="H34" s="196">
        <v>1484460.79</v>
      </c>
      <c r="I34" s="196">
        <f>'[1]II  квартал'!R27</f>
        <v>1484072.5199999998</v>
      </c>
      <c r="J34" s="196">
        <f>'[1]II  квартал'!S27</f>
        <v>1288479.0099999998</v>
      </c>
      <c r="K34" s="196">
        <f t="shared" si="5"/>
        <v>388.27000000025146</v>
      </c>
      <c r="L34" s="116">
        <v>0</v>
      </c>
      <c r="M34" s="5"/>
      <c r="N34" s="126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1506762</v>
      </c>
      <c r="E35" s="196"/>
      <c r="F35" s="196">
        <v>0</v>
      </c>
      <c r="G35" s="196">
        <v>0</v>
      </c>
      <c r="H35" s="196">
        <v>256087.92</v>
      </c>
      <c r="I35" s="196">
        <f>'[1]II  квартал'!R28</f>
        <v>256074.37</v>
      </c>
      <c r="J35" s="196">
        <f>'[1]II  квартал'!S28</f>
        <v>88983.99</v>
      </c>
      <c r="K35" s="196">
        <f t="shared" si="5"/>
        <v>13.550000000017462</v>
      </c>
      <c r="L35" s="116">
        <v>0</v>
      </c>
      <c r="M35" s="5"/>
      <c r="N35" s="127"/>
    </row>
    <row r="36" spans="1:14" ht="15.75" hidden="1">
      <c r="A36" s="104"/>
      <c r="B36" s="39"/>
      <c r="C36" s="40"/>
      <c r="D36" s="196"/>
      <c r="E36" s="196"/>
      <c r="F36" s="196">
        <v>0</v>
      </c>
      <c r="G36" s="196">
        <v>0</v>
      </c>
      <c r="H36" s="196"/>
      <c r="I36" s="196">
        <f>'[1]II  квартал'!R29</f>
        <v>0</v>
      </c>
      <c r="J36" s="196">
        <f>'[1]II  квартал'!S29</f>
        <v>0</v>
      </c>
      <c r="K36" s="196">
        <f t="shared" si="5"/>
        <v>0</v>
      </c>
      <c r="L36" s="116">
        <v>0</v>
      </c>
      <c r="M36" s="5"/>
      <c r="N36" s="127"/>
    </row>
    <row r="37" spans="1:14" ht="14.25" customHeight="1" hidden="1">
      <c r="A37" s="101" t="s">
        <v>145</v>
      </c>
      <c r="B37" s="39">
        <v>1136</v>
      </c>
      <c r="C37" s="40"/>
      <c r="D37" s="196"/>
      <c r="E37" s="196"/>
      <c r="F37" s="196">
        <v>0</v>
      </c>
      <c r="G37" s="196">
        <v>0</v>
      </c>
      <c r="H37" s="196"/>
      <c r="I37" s="196">
        <f>'[1]II  квартал'!R30</f>
        <v>0</v>
      </c>
      <c r="J37" s="196">
        <f>'[1]II  квартал'!S30</f>
        <v>0</v>
      </c>
      <c r="K37" s="196">
        <f t="shared" si="5"/>
        <v>0</v>
      </c>
      <c r="L37" s="116">
        <v>0</v>
      </c>
      <c r="M37" s="5"/>
      <c r="N37" s="128"/>
    </row>
    <row r="38" spans="1:14" ht="15" customHeight="1" hidden="1">
      <c r="A38" s="104" t="s">
        <v>27</v>
      </c>
      <c r="B38" s="39">
        <v>1137</v>
      </c>
      <c r="C38" s="39"/>
      <c r="D38" s="196"/>
      <c r="E38" s="196"/>
      <c r="F38" s="196">
        <v>0</v>
      </c>
      <c r="G38" s="196">
        <v>0</v>
      </c>
      <c r="H38" s="196"/>
      <c r="I38" s="196">
        <f>'[1]II  квартал'!R31</f>
        <v>0</v>
      </c>
      <c r="J38" s="196">
        <f>'[1]II  квартал'!S31</f>
        <v>0</v>
      </c>
      <c r="K38" s="196">
        <f t="shared" si="5"/>
        <v>0</v>
      </c>
      <c r="L38" s="116">
        <v>0</v>
      </c>
      <c r="M38" s="5"/>
      <c r="N38" s="129"/>
    </row>
    <row r="39" spans="1:14" ht="15" customHeight="1" hidden="1">
      <c r="A39" s="101" t="s">
        <v>54</v>
      </c>
      <c r="B39" s="39">
        <v>1138</v>
      </c>
      <c r="C39" s="39"/>
      <c r="D39" s="196"/>
      <c r="E39" s="196"/>
      <c r="F39" s="196">
        <v>0</v>
      </c>
      <c r="G39" s="196">
        <v>0</v>
      </c>
      <c r="H39" s="196"/>
      <c r="I39" s="196">
        <f>'[1]II  квартал'!R32</f>
        <v>0</v>
      </c>
      <c r="J39" s="196">
        <f>'[1]II  квартал'!S32</f>
        <v>0</v>
      </c>
      <c r="K39" s="196">
        <f t="shared" si="5"/>
        <v>0</v>
      </c>
      <c r="L39" s="116">
        <v>0</v>
      </c>
      <c r="M39" s="5"/>
      <c r="N39" s="130"/>
    </row>
    <row r="40" spans="1:14" ht="15.75" customHeight="1" hidden="1">
      <c r="A40" s="101" t="s">
        <v>28</v>
      </c>
      <c r="B40" s="39">
        <v>1139</v>
      </c>
      <c r="C40" s="39"/>
      <c r="D40" s="196"/>
      <c r="E40" s="196"/>
      <c r="F40" s="196">
        <v>0</v>
      </c>
      <c r="G40" s="196">
        <v>0</v>
      </c>
      <c r="H40" s="196"/>
      <c r="I40" s="196">
        <f>'[1]II  квартал'!R33</f>
        <v>0</v>
      </c>
      <c r="J40" s="196">
        <f>'[1]II  квартал'!S33</f>
        <v>0</v>
      </c>
      <c r="K40" s="196">
        <f t="shared" si="5"/>
        <v>0</v>
      </c>
      <c r="L40" s="116">
        <v>0</v>
      </c>
      <c r="M40" s="5"/>
      <c r="N40" s="130"/>
    </row>
    <row r="41" spans="1:14" s="14" customFormat="1" ht="15" hidden="1">
      <c r="A41" s="88">
        <v>1</v>
      </c>
      <c r="B41" s="89">
        <v>2</v>
      </c>
      <c r="C41" s="89"/>
      <c r="D41" s="196">
        <v>0</v>
      </c>
      <c r="E41" s="196"/>
      <c r="F41" s="196">
        <v>0</v>
      </c>
      <c r="G41" s="196">
        <v>0</v>
      </c>
      <c r="H41" s="196">
        <v>0</v>
      </c>
      <c r="I41" s="196">
        <f>'[1]II  квартал'!R35</f>
        <v>0</v>
      </c>
      <c r="J41" s="196">
        <f>'[1]II  квартал'!S35</f>
        <v>0</v>
      </c>
      <c r="K41" s="196">
        <f>H41-I41</f>
        <v>0</v>
      </c>
      <c r="L41" s="117">
        <v>0</v>
      </c>
      <c r="M41" s="13"/>
      <c r="N41" s="129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5000</v>
      </c>
      <c r="E42" s="196"/>
      <c r="F42" s="196">
        <v>0</v>
      </c>
      <c r="G42" s="196">
        <v>0</v>
      </c>
      <c r="H42" s="196">
        <v>0</v>
      </c>
      <c r="I42" s="196">
        <f>'[1]II  квартал'!R35</f>
        <v>0</v>
      </c>
      <c r="J42" s="196">
        <f>'[1]II  квартал'!S35</f>
        <v>0</v>
      </c>
      <c r="K42" s="196">
        <f aca="true" t="shared" si="6" ref="K42:K52">H42-I42</f>
        <v>0</v>
      </c>
      <c r="L42" s="111">
        <v>0</v>
      </c>
      <c r="M42" s="13"/>
      <c r="N42" s="130"/>
    </row>
    <row r="43" spans="1:14" s="14" customFormat="1" ht="14.25" customHeight="1">
      <c r="A43" s="103" t="s">
        <v>190</v>
      </c>
      <c r="B43" s="41">
        <v>2260</v>
      </c>
      <c r="C43" s="41">
        <v>140</v>
      </c>
      <c r="D43" s="192">
        <v>0</v>
      </c>
      <c r="E43" s="192">
        <f>SUM(E44:E49)</f>
        <v>0</v>
      </c>
      <c r="F43" s="192">
        <v>0</v>
      </c>
      <c r="G43" s="192">
        <f>SUM(G44:G49)</f>
        <v>0</v>
      </c>
      <c r="H43" s="192">
        <v>0</v>
      </c>
      <c r="I43" s="192">
        <v>0</v>
      </c>
      <c r="J43" s="192">
        <v>0</v>
      </c>
      <c r="K43" s="196">
        <f t="shared" si="6"/>
        <v>0</v>
      </c>
      <c r="L43" s="115">
        <f>SUM(L44:L49)</f>
        <v>0</v>
      </c>
      <c r="M43" s="13"/>
      <c r="N43" s="130"/>
    </row>
    <row r="44" spans="1:14" ht="16.5" customHeight="1">
      <c r="A44" s="102" t="s">
        <v>30</v>
      </c>
      <c r="B44" s="167">
        <v>2270</v>
      </c>
      <c r="C44" s="167">
        <v>150</v>
      </c>
      <c r="D44" s="196">
        <f>D45+D46+D47+D48+D49</f>
        <v>24284780.71</v>
      </c>
      <c r="E44" s="196">
        <f aca="true" t="shared" si="7" ref="E44:K44">E45+E46+E47+E48+E49</f>
        <v>0</v>
      </c>
      <c r="F44" s="196">
        <v>6127779.71</v>
      </c>
      <c r="G44" s="196">
        <f t="shared" si="7"/>
        <v>0</v>
      </c>
      <c r="H44" s="196">
        <f t="shared" si="7"/>
        <v>6098627.85</v>
      </c>
      <c r="I44" s="196">
        <f t="shared" si="7"/>
        <v>6096825.510000001</v>
      </c>
      <c r="J44" s="196">
        <f t="shared" si="7"/>
        <v>9586614.94</v>
      </c>
      <c r="K44" s="196">
        <f t="shared" si="7"/>
        <v>1802.3399999997928</v>
      </c>
      <c r="L44" s="116">
        <v>0</v>
      </c>
      <c r="M44" s="5"/>
      <c r="N44" s="130"/>
    </row>
    <row r="45" spans="1:14" ht="18" customHeight="1">
      <c r="A45" s="101" t="s">
        <v>31</v>
      </c>
      <c r="B45" s="39">
        <v>2271</v>
      </c>
      <c r="C45" s="39">
        <v>160</v>
      </c>
      <c r="D45" s="194">
        <v>13449168.71</v>
      </c>
      <c r="E45" s="194"/>
      <c r="F45" s="194">
        <v>0</v>
      </c>
      <c r="G45" s="194">
        <v>0</v>
      </c>
      <c r="H45" s="194">
        <v>3601749.71</v>
      </c>
      <c r="I45" s="194">
        <f>'[1]II  квартал'!R46</f>
        <v>3601745.33</v>
      </c>
      <c r="J45" s="194">
        <f>'[1]II  квартал'!S46</f>
        <v>7992916.909999999</v>
      </c>
      <c r="K45" s="194">
        <f t="shared" si="6"/>
        <v>4.379999999888241</v>
      </c>
      <c r="L45" s="116">
        <v>0</v>
      </c>
      <c r="M45" s="5"/>
      <c r="N45" s="130"/>
    </row>
    <row r="46" spans="1:14" ht="15.75" customHeight="1">
      <c r="A46" s="101" t="s">
        <v>32</v>
      </c>
      <c r="B46" s="39">
        <v>2272</v>
      </c>
      <c r="C46" s="39">
        <v>170</v>
      </c>
      <c r="D46" s="194">
        <v>674900</v>
      </c>
      <c r="E46" s="194"/>
      <c r="F46" s="194">
        <v>0</v>
      </c>
      <c r="G46" s="194">
        <v>0</v>
      </c>
      <c r="H46" s="194">
        <v>168130.78</v>
      </c>
      <c r="I46" s="194">
        <f>'[1]II  квартал'!R47</f>
        <v>167743.19999999998</v>
      </c>
      <c r="J46" s="194">
        <f>'[1]II  квартал'!S47</f>
        <v>167697.12999999998</v>
      </c>
      <c r="K46" s="194">
        <f t="shared" si="6"/>
        <v>387.5800000000163</v>
      </c>
      <c r="L46" s="116">
        <v>0</v>
      </c>
      <c r="M46" s="5"/>
      <c r="N46" s="130"/>
    </row>
    <row r="47" spans="1:14" ht="17.25" customHeight="1">
      <c r="A47" s="101" t="s">
        <v>33</v>
      </c>
      <c r="B47" s="39">
        <v>2273</v>
      </c>
      <c r="C47" s="39">
        <v>180</v>
      </c>
      <c r="D47" s="194">
        <v>3982538</v>
      </c>
      <c r="E47" s="194"/>
      <c r="F47" s="194">
        <v>0</v>
      </c>
      <c r="G47" s="194">
        <v>0</v>
      </c>
      <c r="H47" s="194">
        <v>1358984.36</v>
      </c>
      <c r="I47" s="194">
        <f>'[1]II  квартал'!R48</f>
        <v>1357573.9800000002</v>
      </c>
      <c r="J47" s="194">
        <f>'[1]II  квартал'!S48</f>
        <v>1353331.7300000002</v>
      </c>
      <c r="K47" s="194">
        <f t="shared" si="6"/>
        <v>1410.3799999998882</v>
      </c>
      <c r="L47" s="116">
        <v>0</v>
      </c>
      <c r="M47" s="5"/>
      <c r="N47" s="130"/>
    </row>
    <row r="48" spans="1:14" ht="18" customHeight="1">
      <c r="A48" s="101" t="s">
        <v>40</v>
      </c>
      <c r="B48" s="39">
        <v>2274</v>
      </c>
      <c r="C48" s="39">
        <v>190</v>
      </c>
      <c r="D48" s="194">
        <v>6107874</v>
      </c>
      <c r="E48" s="194"/>
      <c r="F48" s="194">
        <v>0</v>
      </c>
      <c r="G48" s="194">
        <v>0</v>
      </c>
      <c r="H48" s="194">
        <v>969763</v>
      </c>
      <c r="I48" s="194">
        <f>'[1]II  квартал'!R49</f>
        <v>969763</v>
      </c>
      <c r="J48" s="194">
        <f>'[1]II  квартал'!S49</f>
        <v>49598.43</v>
      </c>
      <c r="K48" s="194">
        <f t="shared" si="6"/>
        <v>0</v>
      </c>
      <c r="L48" s="116">
        <v>0</v>
      </c>
      <c r="M48" s="5"/>
      <c r="N48" s="130"/>
    </row>
    <row r="49" spans="1:14" ht="18.75" customHeight="1">
      <c r="A49" s="101" t="s">
        <v>35</v>
      </c>
      <c r="B49" s="39">
        <v>2275</v>
      </c>
      <c r="C49" s="39">
        <v>200</v>
      </c>
      <c r="D49" s="194">
        <v>70300</v>
      </c>
      <c r="E49" s="194"/>
      <c r="F49" s="194">
        <v>0</v>
      </c>
      <c r="G49" s="194">
        <v>0</v>
      </c>
      <c r="H49" s="194"/>
      <c r="I49" s="194">
        <f>'[1]II  квартал'!R51</f>
        <v>0</v>
      </c>
      <c r="J49" s="194">
        <f>'[1]II  квартал'!S51</f>
        <v>23070.74</v>
      </c>
      <c r="K49" s="194">
        <f t="shared" si="6"/>
        <v>0</v>
      </c>
      <c r="L49" s="116">
        <v>0</v>
      </c>
      <c r="M49" s="5"/>
      <c r="N49" s="130"/>
    </row>
    <row r="50" spans="1:14" s="14" customFormat="1" ht="30" customHeight="1">
      <c r="A50" s="103" t="s">
        <v>191</v>
      </c>
      <c r="B50" s="167">
        <v>2280</v>
      </c>
      <c r="C50" s="167">
        <v>210</v>
      </c>
      <c r="D50" s="196">
        <f>D51+D52</f>
        <v>0</v>
      </c>
      <c r="E50" s="196">
        <f aca="true" t="shared" si="8" ref="E50:K50">E51+E52</f>
        <v>0</v>
      </c>
      <c r="F50" s="196">
        <f t="shared" si="8"/>
        <v>0</v>
      </c>
      <c r="G50" s="196">
        <f t="shared" si="8"/>
        <v>0</v>
      </c>
      <c r="H50" s="196">
        <f t="shared" si="8"/>
        <v>0</v>
      </c>
      <c r="I50" s="196">
        <f t="shared" si="8"/>
        <v>0</v>
      </c>
      <c r="J50" s="196">
        <f t="shared" si="8"/>
        <v>0</v>
      </c>
      <c r="K50" s="196">
        <f t="shared" si="8"/>
        <v>0</v>
      </c>
      <c r="L50" s="117">
        <v>0</v>
      </c>
      <c r="M50" s="13"/>
      <c r="N50" s="130"/>
    </row>
    <row r="51" spans="1:14" s="37" customFormat="1" ht="28.5">
      <c r="A51" s="104" t="s">
        <v>98</v>
      </c>
      <c r="B51" s="39">
        <v>2281</v>
      </c>
      <c r="C51" s="39">
        <v>220</v>
      </c>
      <c r="D51" s="194">
        <v>0</v>
      </c>
      <c r="E51" s="194"/>
      <c r="F51" s="194">
        <v>0</v>
      </c>
      <c r="G51" s="194">
        <v>0</v>
      </c>
      <c r="H51" s="194">
        <v>0</v>
      </c>
      <c r="I51" s="194">
        <v>0</v>
      </c>
      <c r="J51" s="194">
        <v>0</v>
      </c>
      <c r="K51" s="194">
        <f t="shared" si="6"/>
        <v>0</v>
      </c>
      <c r="L51" s="116">
        <v>0</v>
      </c>
      <c r="M51" s="36"/>
      <c r="N51" s="126"/>
    </row>
    <row r="52" spans="1:14" s="37" customFormat="1" ht="32.25" customHeight="1">
      <c r="A52" s="104" t="s">
        <v>172</v>
      </c>
      <c r="B52" s="39">
        <v>2282</v>
      </c>
      <c r="C52" s="39">
        <v>230</v>
      </c>
      <c r="D52" s="194"/>
      <c r="E52" s="194"/>
      <c r="F52" s="194"/>
      <c r="G52" s="194">
        <v>0</v>
      </c>
      <c r="H52" s="194"/>
      <c r="I52" s="194">
        <f>'[1]II  квартал'!$R$56</f>
        <v>0</v>
      </c>
      <c r="J52" s="194">
        <f>'[1]II  квартал'!$S$56</f>
        <v>0</v>
      </c>
      <c r="K52" s="194">
        <f t="shared" si="6"/>
        <v>0</v>
      </c>
      <c r="L52" s="116">
        <v>0</v>
      </c>
      <c r="M52" s="36"/>
      <c r="N52" s="131"/>
    </row>
    <row r="53" spans="1:14" ht="15.75" customHeight="1">
      <c r="A53" s="175" t="s">
        <v>192</v>
      </c>
      <c r="B53" s="165">
        <v>2400</v>
      </c>
      <c r="C53" s="165">
        <v>240</v>
      </c>
      <c r="D53" s="201">
        <f>D54+D55</f>
        <v>0</v>
      </c>
      <c r="E53" s="201">
        <f aca="true" t="shared" si="9" ref="E53:K53">E54+E55</f>
        <v>0</v>
      </c>
      <c r="F53" s="201">
        <f t="shared" si="9"/>
        <v>0</v>
      </c>
      <c r="G53" s="201">
        <f t="shared" si="9"/>
        <v>0</v>
      </c>
      <c r="H53" s="201">
        <f t="shared" si="9"/>
        <v>0</v>
      </c>
      <c r="I53" s="201">
        <f t="shared" si="9"/>
        <v>0</v>
      </c>
      <c r="J53" s="201">
        <f t="shared" si="9"/>
        <v>0</v>
      </c>
      <c r="K53" s="201">
        <f t="shared" si="9"/>
        <v>0</v>
      </c>
      <c r="L53" s="116">
        <v>0</v>
      </c>
      <c r="M53" s="5"/>
      <c r="N53" s="132"/>
    </row>
    <row r="54" spans="1:14" s="14" customFormat="1" ht="15" customHeight="1">
      <c r="A54" s="176" t="s">
        <v>193</v>
      </c>
      <c r="B54" s="167">
        <v>2410</v>
      </c>
      <c r="C54" s="167">
        <v>250</v>
      </c>
      <c r="D54" s="192">
        <f>SUM(D55:D57)</f>
        <v>0</v>
      </c>
      <c r="E54" s="196">
        <v>0</v>
      </c>
      <c r="F54" s="196">
        <v>0</v>
      </c>
      <c r="G54" s="196">
        <f>G57</f>
        <v>0</v>
      </c>
      <c r="H54" s="196">
        <f>H57</f>
        <v>0</v>
      </c>
      <c r="I54" s="196">
        <v>0</v>
      </c>
      <c r="J54" s="196">
        <v>0</v>
      </c>
      <c r="K54" s="196">
        <v>0</v>
      </c>
      <c r="L54" s="117">
        <f>L57</f>
        <v>0</v>
      </c>
      <c r="M54" s="13"/>
      <c r="N54" s="129"/>
    </row>
    <row r="55" spans="1:14" s="14" customFormat="1" ht="15">
      <c r="A55" s="176" t="s">
        <v>194</v>
      </c>
      <c r="B55" s="167">
        <v>2420</v>
      </c>
      <c r="C55" s="167">
        <v>260</v>
      </c>
      <c r="D55" s="196">
        <v>0</v>
      </c>
      <c r="E55" s="196">
        <v>0</v>
      </c>
      <c r="F55" s="196">
        <v>0</v>
      </c>
      <c r="G55" s="196">
        <v>0</v>
      </c>
      <c r="H55" s="196">
        <v>0</v>
      </c>
      <c r="I55" s="196">
        <v>0</v>
      </c>
      <c r="J55" s="196">
        <v>0</v>
      </c>
      <c r="K55" s="196">
        <f>H55-I55</f>
        <v>0</v>
      </c>
      <c r="L55" s="116">
        <v>0</v>
      </c>
      <c r="M55" s="13"/>
      <c r="N55" s="130"/>
    </row>
    <row r="56" spans="1:14" s="14" customFormat="1" ht="15.75">
      <c r="A56" s="175" t="s">
        <v>195</v>
      </c>
      <c r="B56" s="165">
        <v>2600</v>
      </c>
      <c r="C56" s="165">
        <v>270</v>
      </c>
      <c r="D56" s="201">
        <f>D57+D58+D59</f>
        <v>0</v>
      </c>
      <c r="E56" s="201">
        <f aca="true" t="shared" si="10" ref="E56:K56">E57+E58+E59</f>
        <v>0</v>
      </c>
      <c r="F56" s="201">
        <f t="shared" si="10"/>
        <v>0</v>
      </c>
      <c r="G56" s="201">
        <f t="shared" si="10"/>
        <v>0</v>
      </c>
      <c r="H56" s="201">
        <f t="shared" si="10"/>
        <v>0</v>
      </c>
      <c r="I56" s="201">
        <f t="shared" si="10"/>
        <v>0</v>
      </c>
      <c r="J56" s="201">
        <f t="shared" si="10"/>
        <v>0</v>
      </c>
      <c r="K56" s="201">
        <f t="shared" si="10"/>
        <v>0</v>
      </c>
      <c r="L56" s="116">
        <v>0</v>
      </c>
      <c r="M56" s="13"/>
      <c r="N56" s="130"/>
    </row>
    <row r="57" spans="1:14" s="14" customFormat="1" ht="30" customHeight="1">
      <c r="A57" s="176" t="s">
        <v>207</v>
      </c>
      <c r="B57" s="167">
        <v>2610</v>
      </c>
      <c r="C57" s="167">
        <v>280</v>
      </c>
      <c r="D57" s="192">
        <f>D58+D59+D60</f>
        <v>0</v>
      </c>
      <c r="E57" s="192"/>
      <c r="F57" s="192"/>
      <c r="G57" s="192">
        <f aca="true" t="shared" si="11" ref="G57:L57">SUM(G58:G60)</f>
        <v>0</v>
      </c>
      <c r="H57" s="192">
        <f t="shared" si="11"/>
        <v>0</v>
      </c>
      <c r="I57" s="192">
        <v>0</v>
      </c>
      <c r="J57" s="192">
        <v>0</v>
      </c>
      <c r="K57" s="194">
        <f>H57-I57</f>
        <v>0</v>
      </c>
      <c r="L57" s="115">
        <f t="shared" si="11"/>
        <v>0</v>
      </c>
      <c r="M57" s="13"/>
      <c r="N57" s="130"/>
    </row>
    <row r="58" spans="1:14" ht="30" customHeight="1">
      <c r="A58" s="176" t="s">
        <v>55</v>
      </c>
      <c r="B58" s="167">
        <v>2620</v>
      </c>
      <c r="C58" s="167">
        <v>290</v>
      </c>
      <c r="D58" s="199">
        <v>0</v>
      </c>
      <c r="E58" s="199">
        <v>0</v>
      </c>
      <c r="F58" s="199">
        <v>0</v>
      </c>
      <c r="G58" s="199">
        <v>0</v>
      </c>
      <c r="H58" s="199">
        <v>0</v>
      </c>
      <c r="I58" s="199">
        <v>0</v>
      </c>
      <c r="J58" s="199">
        <v>0</v>
      </c>
      <c r="K58" s="199">
        <v>0</v>
      </c>
      <c r="L58" s="116">
        <v>0</v>
      </c>
      <c r="M58" s="5"/>
      <c r="N58" s="130"/>
    </row>
    <row r="59" spans="1:14" ht="30" customHeight="1">
      <c r="A59" s="176" t="s">
        <v>196</v>
      </c>
      <c r="B59" s="167">
        <v>2630</v>
      </c>
      <c r="C59" s="167">
        <v>300</v>
      </c>
      <c r="D59" s="199">
        <v>0</v>
      </c>
      <c r="E59" s="199">
        <v>0</v>
      </c>
      <c r="F59" s="199">
        <v>0</v>
      </c>
      <c r="G59" s="199">
        <v>0</v>
      </c>
      <c r="H59" s="199">
        <v>0</v>
      </c>
      <c r="I59" s="199">
        <v>0</v>
      </c>
      <c r="J59" s="199">
        <v>0</v>
      </c>
      <c r="K59" s="199">
        <v>0</v>
      </c>
      <c r="L59" s="116">
        <v>0</v>
      </c>
      <c r="M59" s="5"/>
      <c r="N59" s="130"/>
    </row>
    <row r="60" spans="1:14" ht="18" customHeight="1">
      <c r="A60" s="169" t="s">
        <v>197</v>
      </c>
      <c r="B60" s="165">
        <v>2700</v>
      </c>
      <c r="C60" s="165">
        <v>310</v>
      </c>
      <c r="D60" s="201">
        <f>D61+D62+D63</f>
        <v>0</v>
      </c>
      <c r="E60" s="201">
        <f aca="true" t="shared" si="12" ref="E60:K60">E61+E62+E63</f>
        <v>0</v>
      </c>
      <c r="F60" s="201">
        <f t="shared" si="12"/>
        <v>0</v>
      </c>
      <c r="G60" s="201">
        <f t="shared" si="12"/>
        <v>0</v>
      </c>
      <c r="H60" s="201">
        <f t="shared" si="12"/>
        <v>0</v>
      </c>
      <c r="I60" s="201">
        <f t="shared" si="12"/>
        <v>0</v>
      </c>
      <c r="J60" s="201">
        <f t="shared" si="12"/>
        <v>0</v>
      </c>
      <c r="K60" s="201">
        <f t="shared" si="12"/>
        <v>0</v>
      </c>
      <c r="L60" s="116">
        <v>0</v>
      </c>
      <c r="M60" s="5"/>
      <c r="N60" s="130"/>
    </row>
    <row r="61" spans="1:14" s="14" customFormat="1" ht="17.25" customHeight="1">
      <c r="A61" s="172" t="s">
        <v>43</v>
      </c>
      <c r="B61" s="167">
        <v>2710</v>
      </c>
      <c r="C61" s="167">
        <v>320</v>
      </c>
      <c r="D61" s="196">
        <v>0</v>
      </c>
      <c r="E61" s="196"/>
      <c r="F61" s="196">
        <v>0</v>
      </c>
      <c r="G61" s="196">
        <v>0</v>
      </c>
      <c r="H61" s="196">
        <v>0</v>
      </c>
      <c r="I61" s="196">
        <v>0</v>
      </c>
      <c r="J61" s="196">
        <v>0</v>
      </c>
      <c r="K61" s="196">
        <v>0</v>
      </c>
      <c r="L61" s="116">
        <v>0</v>
      </c>
      <c r="M61" s="13"/>
      <c r="N61" s="131"/>
    </row>
    <row r="62" spans="1:14" s="1" customFormat="1" ht="15" customHeight="1">
      <c r="A62" s="172" t="s">
        <v>73</v>
      </c>
      <c r="B62" s="167">
        <v>2720</v>
      </c>
      <c r="C62" s="167">
        <v>330</v>
      </c>
      <c r="D62" s="211">
        <v>0</v>
      </c>
      <c r="E62" s="211">
        <f aca="true" t="shared" si="13" ref="E62:L62">SUM(E63,E74,E75)</f>
        <v>0</v>
      </c>
      <c r="F62" s="211">
        <f t="shared" si="13"/>
        <v>0</v>
      </c>
      <c r="G62" s="211">
        <f t="shared" si="13"/>
        <v>0</v>
      </c>
      <c r="H62" s="211">
        <v>0</v>
      </c>
      <c r="I62" s="211">
        <f>'[1]II  квартал'!R67</f>
        <v>0</v>
      </c>
      <c r="J62" s="211">
        <f>'[1]II  квартал'!S67</f>
        <v>0</v>
      </c>
      <c r="K62" s="194">
        <f>H62-I62</f>
        <v>0</v>
      </c>
      <c r="L62" s="118">
        <f t="shared" si="13"/>
        <v>0</v>
      </c>
      <c r="M62" s="18"/>
      <c r="N62" s="130"/>
    </row>
    <row r="63" spans="1:14" s="1" customFormat="1" ht="14.25" customHeight="1">
      <c r="A63" s="172" t="s">
        <v>198</v>
      </c>
      <c r="B63" s="167">
        <v>2730</v>
      </c>
      <c r="C63" s="167">
        <v>340</v>
      </c>
      <c r="D63" s="211">
        <v>0</v>
      </c>
      <c r="E63" s="211">
        <f aca="true" t="shared" si="14" ref="E63:L63">SUM(E64:E65,E69)</f>
        <v>0</v>
      </c>
      <c r="F63" s="211">
        <f t="shared" si="14"/>
        <v>0</v>
      </c>
      <c r="G63" s="211">
        <f t="shared" si="14"/>
        <v>0</v>
      </c>
      <c r="H63" s="211">
        <v>0</v>
      </c>
      <c r="I63" s="211">
        <f>'[1]II  квартал'!R68</f>
        <v>0</v>
      </c>
      <c r="J63" s="211">
        <f>'[1]II  квартал'!S68</f>
        <v>0</v>
      </c>
      <c r="K63" s="194">
        <f>H63-I63</f>
        <v>0</v>
      </c>
      <c r="L63" s="118">
        <f t="shared" si="14"/>
        <v>0</v>
      </c>
      <c r="M63" s="18"/>
      <c r="N63" s="130"/>
    </row>
    <row r="64" spans="1:14" s="14" customFormat="1" ht="17.25" customHeight="1">
      <c r="A64" s="169" t="s">
        <v>199</v>
      </c>
      <c r="B64" s="165">
        <v>2800</v>
      </c>
      <c r="C64" s="165">
        <v>350</v>
      </c>
      <c r="D64" s="201">
        <v>5800</v>
      </c>
      <c r="E64" s="201"/>
      <c r="F64" s="201">
        <v>0</v>
      </c>
      <c r="G64" s="201">
        <v>0</v>
      </c>
      <c r="H64" s="201">
        <v>400</v>
      </c>
      <c r="I64" s="201">
        <f>'[1]II  квартал'!R70</f>
        <v>400</v>
      </c>
      <c r="J64" s="201">
        <f>'[1]II  квартал'!S70</f>
        <v>400</v>
      </c>
      <c r="K64" s="201">
        <f>H64-I64</f>
        <v>0</v>
      </c>
      <c r="L64" s="111">
        <v>0</v>
      </c>
      <c r="M64" s="13"/>
      <c r="N64" s="130"/>
    </row>
    <row r="65" spans="1:14" s="14" customFormat="1" ht="15.75" customHeight="1">
      <c r="A65" s="178" t="s">
        <v>46</v>
      </c>
      <c r="B65" s="46">
        <v>3000</v>
      </c>
      <c r="C65" s="46">
        <v>360</v>
      </c>
      <c r="D65" s="191">
        <f>D66+D89</f>
        <v>0</v>
      </c>
      <c r="E65" s="191">
        <f aca="true" t="shared" si="15" ref="E65:K65">E66+E89</f>
        <v>0</v>
      </c>
      <c r="F65" s="191">
        <f t="shared" si="15"/>
        <v>0</v>
      </c>
      <c r="G65" s="191">
        <f t="shared" si="15"/>
        <v>0</v>
      </c>
      <c r="H65" s="191">
        <f t="shared" si="15"/>
        <v>0</v>
      </c>
      <c r="I65" s="191">
        <f t="shared" si="15"/>
        <v>0</v>
      </c>
      <c r="J65" s="191">
        <f t="shared" si="15"/>
        <v>0</v>
      </c>
      <c r="K65" s="191">
        <f t="shared" si="15"/>
        <v>0</v>
      </c>
      <c r="L65" s="119">
        <f>SUM(L66:L68)</f>
        <v>0</v>
      </c>
      <c r="M65" s="13"/>
      <c r="N65" s="131"/>
    </row>
    <row r="66" spans="1:14" ht="14.25" customHeight="1">
      <c r="A66" s="105" t="s">
        <v>47</v>
      </c>
      <c r="B66" s="46">
        <v>3100</v>
      </c>
      <c r="C66" s="46">
        <v>370</v>
      </c>
      <c r="D66" s="201">
        <f>D67+D68+D73+D77+D87+D88</f>
        <v>0</v>
      </c>
      <c r="E66" s="201">
        <f aca="true" t="shared" si="16" ref="E66:K66">E67+E68+E73+E77+E87+E88</f>
        <v>0</v>
      </c>
      <c r="F66" s="201">
        <f t="shared" si="16"/>
        <v>0</v>
      </c>
      <c r="G66" s="201">
        <f t="shared" si="16"/>
        <v>0</v>
      </c>
      <c r="H66" s="201">
        <f t="shared" si="16"/>
        <v>0</v>
      </c>
      <c r="I66" s="201">
        <f t="shared" si="16"/>
        <v>0</v>
      </c>
      <c r="J66" s="201">
        <f t="shared" si="16"/>
        <v>0</v>
      </c>
      <c r="K66" s="201">
        <f t="shared" si="16"/>
        <v>0</v>
      </c>
      <c r="L66" s="111">
        <v>0</v>
      </c>
      <c r="M66" s="5"/>
      <c r="N66" s="130"/>
    </row>
    <row r="67" spans="1:14" ht="30" customHeight="1">
      <c r="A67" s="176" t="s">
        <v>48</v>
      </c>
      <c r="B67" s="167">
        <v>3110</v>
      </c>
      <c r="C67" s="167">
        <v>380</v>
      </c>
      <c r="D67" s="196">
        <v>0</v>
      </c>
      <c r="E67" s="196"/>
      <c r="F67" s="196">
        <v>0</v>
      </c>
      <c r="G67" s="196">
        <v>0</v>
      </c>
      <c r="H67" s="196">
        <v>0</v>
      </c>
      <c r="I67" s="196">
        <f>'[1]II  квартал'!R76</f>
        <v>0</v>
      </c>
      <c r="J67" s="196">
        <f>'[1]II  квартал'!S76</f>
        <v>0</v>
      </c>
      <c r="K67" s="196">
        <f>H67-I67</f>
        <v>0</v>
      </c>
      <c r="L67" s="111">
        <v>0</v>
      </c>
      <c r="M67" s="5"/>
      <c r="N67" s="130"/>
    </row>
    <row r="68" spans="1:14" ht="13.5" customHeight="1">
      <c r="A68" s="172" t="s">
        <v>49</v>
      </c>
      <c r="B68" s="167">
        <v>3120</v>
      </c>
      <c r="C68" s="167">
        <v>390</v>
      </c>
      <c r="D68" s="196">
        <f>D69+D71</f>
        <v>0</v>
      </c>
      <c r="E68" s="196">
        <f aca="true" t="shared" si="17" ref="E68:J68">E69+E71</f>
        <v>0</v>
      </c>
      <c r="F68" s="196">
        <f t="shared" si="17"/>
        <v>0</v>
      </c>
      <c r="G68" s="196">
        <f t="shared" si="17"/>
        <v>0</v>
      </c>
      <c r="H68" s="196">
        <f t="shared" si="17"/>
        <v>0</v>
      </c>
      <c r="I68" s="196">
        <v>0</v>
      </c>
      <c r="J68" s="196">
        <f t="shared" si="17"/>
        <v>0</v>
      </c>
      <c r="K68" s="196">
        <v>0</v>
      </c>
      <c r="L68" s="111">
        <v>0</v>
      </c>
      <c r="M68" s="5"/>
      <c r="N68" s="129"/>
    </row>
    <row r="69" spans="1:14" s="14" customFormat="1" ht="15">
      <c r="A69" s="177" t="s">
        <v>200</v>
      </c>
      <c r="B69" s="174">
        <v>3121</v>
      </c>
      <c r="C69" s="174">
        <v>400</v>
      </c>
      <c r="D69" s="231">
        <f aca="true" t="shared" si="18" ref="D69:L69">SUM(D70:D73)</f>
        <v>0</v>
      </c>
      <c r="E69" s="231">
        <f t="shared" si="18"/>
        <v>0</v>
      </c>
      <c r="F69" s="231">
        <f t="shared" si="18"/>
        <v>0</v>
      </c>
      <c r="G69" s="231">
        <f t="shared" si="18"/>
        <v>0</v>
      </c>
      <c r="H69" s="231">
        <f t="shared" si="18"/>
        <v>0</v>
      </c>
      <c r="I69" s="231">
        <v>0</v>
      </c>
      <c r="J69" s="231">
        <v>0</v>
      </c>
      <c r="K69" s="231">
        <v>0</v>
      </c>
      <c r="L69" s="115">
        <f t="shared" si="18"/>
        <v>0</v>
      </c>
      <c r="M69" s="13"/>
      <c r="N69" s="130"/>
    </row>
    <row r="70" spans="1:14" ht="16.5" customHeight="1" hidden="1">
      <c r="A70" s="173" t="s">
        <v>56</v>
      </c>
      <c r="B70" s="174">
        <v>2122</v>
      </c>
      <c r="C70" s="174"/>
      <c r="D70" s="200">
        <v>0</v>
      </c>
      <c r="E70" s="200"/>
      <c r="F70" s="200">
        <v>0</v>
      </c>
      <c r="G70" s="200">
        <v>0</v>
      </c>
      <c r="H70" s="200">
        <v>0</v>
      </c>
      <c r="I70" s="200">
        <v>0</v>
      </c>
      <c r="J70" s="200">
        <v>0</v>
      </c>
      <c r="K70" s="200">
        <f aca="true" t="shared" si="19" ref="K70:K76">H70-I70</f>
        <v>0</v>
      </c>
      <c r="L70" s="111">
        <v>0</v>
      </c>
      <c r="M70" s="5"/>
      <c r="N70" s="130"/>
    </row>
    <row r="71" spans="1:14" ht="15" customHeight="1">
      <c r="A71" s="179" t="s">
        <v>201</v>
      </c>
      <c r="B71" s="174">
        <v>3122</v>
      </c>
      <c r="C71" s="174">
        <v>410</v>
      </c>
      <c r="D71" s="200">
        <v>0</v>
      </c>
      <c r="E71" s="200"/>
      <c r="F71" s="200">
        <v>0</v>
      </c>
      <c r="G71" s="200">
        <v>0</v>
      </c>
      <c r="H71" s="200">
        <v>0</v>
      </c>
      <c r="I71" s="200">
        <v>0</v>
      </c>
      <c r="J71" s="200">
        <v>0</v>
      </c>
      <c r="K71" s="200">
        <f t="shared" si="19"/>
        <v>0</v>
      </c>
      <c r="L71" s="111">
        <v>0</v>
      </c>
      <c r="M71" s="5"/>
      <c r="N71" s="130"/>
    </row>
    <row r="72" spans="1:14" ht="20.25" customHeight="1" hidden="1">
      <c r="A72" s="88"/>
      <c r="B72" s="89"/>
      <c r="C72" s="89"/>
      <c r="D72" s="194">
        <v>0</v>
      </c>
      <c r="E72" s="194"/>
      <c r="F72" s="194">
        <v>0</v>
      </c>
      <c r="G72" s="194">
        <v>0</v>
      </c>
      <c r="H72" s="194"/>
      <c r="I72" s="194">
        <f>'[1]II  квартал'!R85</f>
        <v>0</v>
      </c>
      <c r="J72" s="194">
        <f>'[1]II  квартал'!S85</f>
        <v>0</v>
      </c>
      <c r="K72" s="194">
        <f t="shared" si="19"/>
        <v>0</v>
      </c>
      <c r="L72" s="116">
        <v>0</v>
      </c>
      <c r="M72" s="5"/>
      <c r="N72" s="133"/>
    </row>
    <row r="73" spans="1:14" ht="16.5" customHeight="1">
      <c r="A73" s="180" t="s">
        <v>146</v>
      </c>
      <c r="B73" s="167">
        <v>3130</v>
      </c>
      <c r="C73" s="167">
        <v>420</v>
      </c>
      <c r="D73" s="196">
        <f>D74+D76</f>
        <v>0</v>
      </c>
      <c r="E73" s="196">
        <f aca="true" t="shared" si="20" ref="E73:K73">E74+E76</f>
        <v>0</v>
      </c>
      <c r="F73" s="196">
        <f t="shared" si="20"/>
        <v>0</v>
      </c>
      <c r="G73" s="196">
        <f t="shared" si="20"/>
        <v>0</v>
      </c>
      <c r="H73" s="196">
        <f t="shared" si="20"/>
        <v>0</v>
      </c>
      <c r="I73" s="196">
        <f t="shared" si="20"/>
        <v>0</v>
      </c>
      <c r="J73" s="196">
        <f t="shared" si="20"/>
        <v>0</v>
      </c>
      <c r="K73" s="196">
        <f t="shared" si="20"/>
        <v>0</v>
      </c>
      <c r="L73" s="111">
        <v>0</v>
      </c>
      <c r="M73" s="5"/>
      <c r="N73" s="133"/>
    </row>
    <row r="74" spans="1:14" ht="15" customHeight="1">
      <c r="A74" s="95" t="s">
        <v>202</v>
      </c>
      <c r="B74" s="39">
        <v>3131</v>
      </c>
      <c r="C74" s="39">
        <v>430</v>
      </c>
      <c r="D74" s="200">
        <v>0</v>
      </c>
      <c r="E74" s="200"/>
      <c r="F74" s="200">
        <v>0</v>
      </c>
      <c r="G74" s="200">
        <v>0</v>
      </c>
      <c r="H74" s="200">
        <v>0</v>
      </c>
      <c r="I74" s="200">
        <v>0</v>
      </c>
      <c r="J74" s="200">
        <v>0</v>
      </c>
      <c r="K74" s="200">
        <f t="shared" si="19"/>
        <v>0</v>
      </c>
      <c r="L74" s="111">
        <v>0</v>
      </c>
      <c r="M74" s="5"/>
      <c r="N74" s="132"/>
    </row>
    <row r="75" spans="1:14" ht="4.5" customHeight="1" hidden="1">
      <c r="A75" s="95" t="s">
        <v>147</v>
      </c>
      <c r="B75" s="39">
        <v>2132</v>
      </c>
      <c r="C75" s="39"/>
      <c r="D75" s="200">
        <v>0</v>
      </c>
      <c r="E75" s="200"/>
      <c r="F75" s="200">
        <v>0</v>
      </c>
      <c r="G75" s="200">
        <v>0</v>
      </c>
      <c r="H75" s="200">
        <v>0</v>
      </c>
      <c r="I75" s="200">
        <v>0</v>
      </c>
      <c r="J75" s="200">
        <v>0</v>
      </c>
      <c r="K75" s="200">
        <f t="shared" si="19"/>
        <v>0</v>
      </c>
      <c r="L75" s="111">
        <v>0</v>
      </c>
      <c r="M75" s="5"/>
      <c r="N75" s="134"/>
    </row>
    <row r="76" spans="1:14" ht="15.75" customHeight="1">
      <c r="A76" s="95" t="s">
        <v>148</v>
      </c>
      <c r="B76" s="39">
        <v>3132</v>
      </c>
      <c r="C76" s="39">
        <v>440</v>
      </c>
      <c r="D76" s="230">
        <v>0</v>
      </c>
      <c r="E76" s="230"/>
      <c r="F76" s="230">
        <v>0</v>
      </c>
      <c r="G76" s="230">
        <v>0</v>
      </c>
      <c r="H76" s="230">
        <v>0</v>
      </c>
      <c r="I76" s="230">
        <f>'[1]II  квартал'!R88</f>
        <v>0</v>
      </c>
      <c r="J76" s="230">
        <f>'[1]II  квартал'!S88</f>
        <v>0</v>
      </c>
      <c r="K76" s="230">
        <f t="shared" si="19"/>
        <v>0</v>
      </c>
      <c r="L76" s="120" t="s">
        <v>80</v>
      </c>
      <c r="M76" s="5"/>
      <c r="N76" s="132"/>
    </row>
    <row r="77" spans="1:14" ht="17.25" customHeight="1">
      <c r="A77" s="180" t="s">
        <v>101</v>
      </c>
      <c r="B77" s="167">
        <v>3140</v>
      </c>
      <c r="C77" s="167">
        <v>450</v>
      </c>
      <c r="D77" s="269">
        <f>D78+D80+D86</f>
        <v>0</v>
      </c>
      <c r="E77" s="269">
        <f aca="true" t="shared" si="21" ref="E77:K77">E78+E80+E86</f>
        <v>0</v>
      </c>
      <c r="F77" s="269">
        <f t="shared" si="21"/>
        <v>0</v>
      </c>
      <c r="G77" s="269">
        <f t="shared" si="21"/>
        <v>0</v>
      </c>
      <c r="H77" s="269">
        <f t="shared" si="21"/>
        <v>0</v>
      </c>
      <c r="I77" s="269">
        <f t="shared" si="21"/>
        <v>0</v>
      </c>
      <c r="J77" s="269">
        <f t="shared" si="21"/>
        <v>0</v>
      </c>
      <c r="K77" s="269">
        <f t="shared" si="21"/>
        <v>0</v>
      </c>
      <c r="L77" s="82"/>
      <c r="M77" s="5"/>
      <c r="N77" s="132"/>
    </row>
    <row r="78" spans="1:14" ht="14.25" customHeight="1">
      <c r="A78" s="95" t="s">
        <v>203</v>
      </c>
      <c r="B78" s="39">
        <v>3141</v>
      </c>
      <c r="C78" s="39">
        <v>460</v>
      </c>
      <c r="D78" s="255">
        <v>0</v>
      </c>
      <c r="E78" s="255">
        <v>0</v>
      </c>
      <c r="F78" s="255">
        <v>0</v>
      </c>
      <c r="G78" s="255">
        <v>0</v>
      </c>
      <c r="H78" s="255">
        <v>0</v>
      </c>
      <c r="I78" s="255">
        <v>0</v>
      </c>
      <c r="J78" s="255">
        <v>0</v>
      </c>
      <c r="K78" s="255">
        <v>0</v>
      </c>
      <c r="L78" s="82"/>
      <c r="N78" s="132"/>
    </row>
    <row r="79" spans="1:14" ht="17.25" customHeight="1" hidden="1">
      <c r="A79" s="92" t="s">
        <v>103</v>
      </c>
      <c r="B79" s="39">
        <v>2142</v>
      </c>
      <c r="C79" s="39"/>
      <c r="D79" s="255"/>
      <c r="E79" s="255"/>
      <c r="F79" s="255"/>
      <c r="G79" s="255"/>
      <c r="H79" s="255"/>
      <c r="I79" s="255"/>
      <c r="J79" s="255"/>
      <c r="K79" s="255"/>
      <c r="L79" s="82"/>
      <c r="N79" s="126"/>
    </row>
    <row r="80" spans="1:14" ht="18" customHeight="1">
      <c r="A80" s="92" t="s">
        <v>204</v>
      </c>
      <c r="B80" s="39">
        <v>3142</v>
      </c>
      <c r="C80" s="39">
        <v>470</v>
      </c>
      <c r="D80" s="255">
        <v>0</v>
      </c>
      <c r="E80" s="255">
        <v>0</v>
      </c>
      <c r="F80" s="255">
        <v>0</v>
      </c>
      <c r="G80" s="255">
        <v>0</v>
      </c>
      <c r="H80" s="255">
        <v>0</v>
      </c>
      <c r="I80" s="255">
        <v>0</v>
      </c>
      <c r="J80" s="255">
        <v>0</v>
      </c>
      <c r="K80" s="255">
        <v>0</v>
      </c>
      <c r="L80" s="82"/>
      <c r="N80" s="129"/>
    </row>
    <row r="81" spans="1:14" ht="12" customHeight="1" hidden="1" thickTop="1">
      <c r="A81" s="92"/>
      <c r="B81" s="145"/>
      <c r="C81" s="145"/>
      <c r="D81" s="256">
        <v>4</v>
      </c>
      <c r="E81" s="256">
        <v>5</v>
      </c>
      <c r="F81" s="256">
        <v>6</v>
      </c>
      <c r="G81" s="256">
        <v>7</v>
      </c>
      <c r="H81" s="256">
        <v>8</v>
      </c>
      <c r="I81" s="256">
        <v>9</v>
      </c>
      <c r="J81" s="256">
        <v>10</v>
      </c>
      <c r="K81" s="256">
        <v>11</v>
      </c>
      <c r="L81" s="110">
        <v>11</v>
      </c>
      <c r="M81" s="9"/>
      <c r="N81" s="132"/>
    </row>
    <row r="82" spans="1:14" ht="15" customHeight="1" hidden="1">
      <c r="A82" s="92"/>
      <c r="B82" s="145"/>
      <c r="C82" s="145"/>
      <c r="D82" s="200">
        <v>0</v>
      </c>
      <c r="E82" s="200"/>
      <c r="F82" s="200">
        <v>0</v>
      </c>
      <c r="G82" s="200">
        <v>0</v>
      </c>
      <c r="H82" s="200">
        <v>0</v>
      </c>
      <c r="I82" s="200">
        <v>0</v>
      </c>
      <c r="J82" s="200">
        <v>0</v>
      </c>
      <c r="K82" s="200">
        <v>0</v>
      </c>
      <c r="L82" s="111">
        <v>0</v>
      </c>
      <c r="M82" s="5"/>
      <c r="N82" s="132"/>
    </row>
    <row r="83" spans="1:14" ht="14.25" customHeight="1" hidden="1">
      <c r="A83" s="92"/>
      <c r="B83" s="145"/>
      <c r="C83" s="145"/>
      <c r="D83" s="201">
        <v>0</v>
      </c>
      <c r="E83" s="201"/>
      <c r="F83" s="201">
        <v>0</v>
      </c>
      <c r="G83" s="201">
        <v>0</v>
      </c>
      <c r="H83" s="201">
        <v>0</v>
      </c>
      <c r="I83" s="201">
        <v>0</v>
      </c>
      <c r="J83" s="201">
        <v>0</v>
      </c>
      <c r="K83" s="201">
        <v>0</v>
      </c>
      <c r="L83" s="111">
        <v>0</v>
      </c>
      <c r="M83" s="5"/>
      <c r="N83" s="130"/>
    </row>
    <row r="84" spans="1:14" ht="19.5" customHeight="1" hidden="1">
      <c r="A84" s="92"/>
      <c r="B84" s="145"/>
      <c r="C84" s="145"/>
      <c r="D84" s="201">
        <v>0</v>
      </c>
      <c r="E84" s="201"/>
      <c r="F84" s="201">
        <v>0</v>
      </c>
      <c r="G84" s="201">
        <v>0</v>
      </c>
      <c r="H84" s="201">
        <v>0</v>
      </c>
      <c r="I84" s="201">
        <v>0</v>
      </c>
      <c r="J84" s="201">
        <v>0</v>
      </c>
      <c r="K84" s="201">
        <v>0</v>
      </c>
      <c r="L84" s="111">
        <v>0</v>
      </c>
      <c r="M84" s="5"/>
      <c r="N84" s="132"/>
    </row>
    <row r="85" spans="1:14" ht="18.75" customHeight="1" hidden="1">
      <c r="A85" s="68">
        <v>1</v>
      </c>
      <c r="B85" s="39">
        <v>2</v>
      </c>
      <c r="C85" s="39"/>
      <c r="D85" s="201">
        <v>0</v>
      </c>
      <c r="E85" s="201"/>
      <c r="F85" s="201">
        <v>0</v>
      </c>
      <c r="G85" s="201">
        <v>0</v>
      </c>
      <c r="H85" s="201">
        <v>0</v>
      </c>
      <c r="I85" s="201">
        <v>0</v>
      </c>
      <c r="J85" s="201">
        <v>0</v>
      </c>
      <c r="K85" s="201">
        <v>0</v>
      </c>
      <c r="L85" s="111">
        <v>0</v>
      </c>
      <c r="M85" s="5"/>
      <c r="N85" s="132"/>
    </row>
    <row r="86" spans="1:14" ht="15">
      <c r="A86" s="95" t="s">
        <v>105</v>
      </c>
      <c r="B86" s="39">
        <v>3143</v>
      </c>
      <c r="C86" s="39">
        <v>480</v>
      </c>
      <c r="D86" s="200">
        <v>0</v>
      </c>
      <c r="E86" s="200"/>
      <c r="F86" s="200">
        <v>0</v>
      </c>
      <c r="G86" s="200">
        <v>0</v>
      </c>
      <c r="H86" s="200">
        <v>0</v>
      </c>
      <c r="I86" s="200">
        <v>0</v>
      </c>
      <c r="J86" s="200">
        <v>0</v>
      </c>
      <c r="K86" s="200">
        <v>0</v>
      </c>
      <c r="L86" s="111">
        <v>0</v>
      </c>
      <c r="M86" s="5"/>
      <c r="N86" s="132"/>
    </row>
    <row r="87" spans="1:14" s="1" customFormat="1" ht="15">
      <c r="A87" s="180" t="s">
        <v>78</v>
      </c>
      <c r="B87" s="167">
        <v>3150</v>
      </c>
      <c r="C87" s="167">
        <v>490</v>
      </c>
      <c r="D87" s="196">
        <v>0</v>
      </c>
      <c r="E87" s="196"/>
      <c r="F87" s="196">
        <v>0</v>
      </c>
      <c r="G87" s="196">
        <v>0</v>
      </c>
      <c r="H87" s="196">
        <v>0</v>
      </c>
      <c r="I87" s="196">
        <v>0</v>
      </c>
      <c r="J87" s="196">
        <v>0</v>
      </c>
      <c r="K87" s="196">
        <v>0</v>
      </c>
      <c r="L87" s="111">
        <v>0</v>
      </c>
      <c r="M87" s="18"/>
      <c r="N87" s="126"/>
    </row>
    <row r="88" spans="1:14" s="1" customFormat="1" ht="15.75">
      <c r="A88" s="180" t="s">
        <v>106</v>
      </c>
      <c r="B88" s="167">
        <v>3160</v>
      </c>
      <c r="C88" s="167">
        <v>500</v>
      </c>
      <c r="D88" s="211">
        <f aca="true" t="shared" si="22" ref="D88:L88">SUM(D91,D106)</f>
        <v>0</v>
      </c>
      <c r="E88" s="211">
        <f t="shared" si="22"/>
        <v>0</v>
      </c>
      <c r="F88" s="211">
        <f t="shared" si="22"/>
        <v>0</v>
      </c>
      <c r="G88" s="211">
        <f t="shared" si="22"/>
        <v>0</v>
      </c>
      <c r="H88" s="211">
        <f t="shared" si="22"/>
        <v>0</v>
      </c>
      <c r="I88" s="211">
        <f t="shared" si="22"/>
        <v>0</v>
      </c>
      <c r="J88" s="211">
        <f t="shared" si="22"/>
        <v>0</v>
      </c>
      <c r="K88" s="211">
        <f t="shared" si="22"/>
        <v>0</v>
      </c>
      <c r="L88" s="118">
        <f t="shared" si="22"/>
        <v>0</v>
      </c>
      <c r="M88" s="18"/>
      <c r="N88" s="43"/>
    </row>
    <row r="89" spans="1:14" s="1" customFormat="1" ht="15.75">
      <c r="A89" s="181" t="s">
        <v>58</v>
      </c>
      <c r="B89" s="165">
        <v>3200</v>
      </c>
      <c r="C89" s="165">
        <v>510</v>
      </c>
      <c r="D89" s="205">
        <f>D90+D91+D92+D93</f>
        <v>0</v>
      </c>
      <c r="E89" s="205">
        <f aca="true" t="shared" si="23" ref="E89:K89">E90+E91+E92+E93</f>
        <v>0</v>
      </c>
      <c r="F89" s="205">
        <f t="shared" si="23"/>
        <v>0</v>
      </c>
      <c r="G89" s="205">
        <f t="shared" si="23"/>
        <v>0</v>
      </c>
      <c r="H89" s="205">
        <f t="shared" si="23"/>
        <v>0</v>
      </c>
      <c r="I89" s="205">
        <f t="shared" si="23"/>
        <v>0</v>
      </c>
      <c r="J89" s="205">
        <f t="shared" si="23"/>
        <v>0</v>
      </c>
      <c r="K89" s="205">
        <f t="shared" si="23"/>
        <v>0</v>
      </c>
      <c r="L89" s="118"/>
      <c r="M89" s="18"/>
      <c r="N89" s="43"/>
    </row>
    <row r="90" spans="1:14" s="1" customFormat="1" ht="30.75" customHeight="1">
      <c r="A90" s="180" t="s">
        <v>107</v>
      </c>
      <c r="B90" s="167">
        <v>3210</v>
      </c>
      <c r="C90" s="167">
        <v>520</v>
      </c>
      <c r="D90" s="211">
        <v>0</v>
      </c>
      <c r="E90" s="211"/>
      <c r="F90" s="211">
        <f>SUM(F94,F108)</f>
        <v>0</v>
      </c>
      <c r="G90" s="211">
        <v>0</v>
      </c>
      <c r="H90" s="211">
        <v>0</v>
      </c>
      <c r="I90" s="211">
        <v>0</v>
      </c>
      <c r="J90" s="211">
        <v>0</v>
      </c>
      <c r="K90" s="211">
        <v>0</v>
      </c>
      <c r="L90" s="118">
        <v>0</v>
      </c>
      <c r="M90" s="18"/>
      <c r="N90" s="43"/>
    </row>
    <row r="91" spans="1:14" s="20" customFormat="1" ht="29.25">
      <c r="A91" s="182" t="s">
        <v>75</v>
      </c>
      <c r="B91" s="167">
        <v>3220</v>
      </c>
      <c r="C91" s="167">
        <v>530</v>
      </c>
      <c r="D91" s="205">
        <f aca="true" t="shared" si="24" ref="D91:K91">SUM(D93,D102)</f>
        <v>0</v>
      </c>
      <c r="E91" s="205">
        <f t="shared" si="24"/>
        <v>0</v>
      </c>
      <c r="F91" s="205">
        <f t="shared" si="24"/>
        <v>0</v>
      </c>
      <c r="G91" s="205">
        <f t="shared" si="24"/>
        <v>0</v>
      </c>
      <c r="H91" s="205">
        <f t="shared" si="24"/>
        <v>0</v>
      </c>
      <c r="I91" s="205">
        <f t="shared" si="24"/>
        <v>0</v>
      </c>
      <c r="J91" s="205">
        <f t="shared" si="24"/>
        <v>0</v>
      </c>
      <c r="K91" s="205">
        <f t="shared" si="24"/>
        <v>0</v>
      </c>
      <c r="L91" s="121"/>
      <c r="M91" s="19"/>
      <c r="N91" s="43"/>
    </row>
    <row r="92" spans="1:14" s="20" customFormat="1" ht="28.5">
      <c r="A92" s="182" t="s">
        <v>205</v>
      </c>
      <c r="B92" s="167">
        <v>3230</v>
      </c>
      <c r="C92" s="167">
        <v>540</v>
      </c>
      <c r="D92" s="211">
        <v>0</v>
      </c>
      <c r="E92" s="211"/>
      <c r="F92" s="211">
        <v>0</v>
      </c>
      <c r="G92" s="211">
        <v>0</v>
      </c>
      <c r="H92" s="211">
        <v>0</v>
      </c>
      <c r="I92" s="211">
        <v>0</v>
      </c>
      <c r="J92" s="211">
        <v>0</v>
      </c>
      <c r="K92" s="211">
        <v>0</v>
      </c>
      <c r="L92" s="121"/>
      <c r="M92" s="19"/>
      <c r="N92" s="43"/>
    </row>
    <row r="93" spans="1:14" s="14" customFormat="1" ht="16.5" customHeight="1">
      <c r="A93" s="182" t="s">
        <v>108</v>
      </c>
      <c r="B93" s="167">
        <v>3240</v>
      </c>
      <c r="C93" s="167">
        <v>550</v>
      </c>
      <c r="D93" s="211">
        <f aca="true" t="shared" si="25" ref="D93:L93">SUM(D94:D96)</f>
        <v>0</v>
      </c>
      <c r="E93" s="211">
        <f t="shared" si="25"/>
        <v>0</v>
      </c>
      <c r="F93" s="211">
        <f t="shared" si="25"/>
        <v>0</v>
      </c>
      <c r="G93" s="211">
        <f t="shared" si="25"/>
        <v>0</v>
      </c>
      <c r="H93" s="211">
        <f t="shared" si="25"/>
        <v>0</v>
      </c>
      <c r="I93" s="211">
        <f t="shared" si="25"/>
        <v>0</v>
      </c>
      <c r="J93" s="211">
        <f t="shared" si="25"/>
        <v>0</v>
      </c>
      <c r="K93" s="211">
        <f t="shared" si="25"/>
        <v>0</v>
      </c>
      <c r="L93" s="122">
        <f t="shared" si="25"/>
        <v>0</v>
      </c>
      <c r="M93" s="13"/>
      <c r="N93" s="43"/>
    </row>
    <row r="94" spans="1:14" ht="18" customHeight="1">
      <c r="A94" s="184" t="s">
        <v>59</v>
      </c>
      <c r="B94" s="46">
        <v>4100</v>
      </c>
      <c r="C94" s="46">
        <v>560</v>
      </c>
      <c r="D94" s="201">
        <f>D95</f>
        <v>0</v>
      </c>
      <c r="E94" s="201">
        <f aca="true" t="shared" si="26" ref="E94:K94">E95</f>
        <v>0</v>
      </c>
      <c r="F94" s="201">
        <f t="shared" si="26"/>
        <v>0</v>
      </c>
      <c r="G94" s="201">
        <f t="shared" si="26"/>
        <v>0</v>
      </c>
      <c r="H94" s="201">
        <f t="shared" si="26"/>
        <v>0</v>
      </c>
      <c r="I94" s="201">
        <f t="shared" si="26"/>
        <v>0</v>
      </c>
      <c r="J94" s="201">
        <f t="shared" si="26"/>
        <v>0</v>
      </c>
      <c r="K94" s="201">
        <f t="shared" si="26"/>
        <v>0</v>
      </c>
      <c r="L94" s="111">
        <v>0</v>
      </c>
      <c r="M94" s="5"/>
      <c r="N94" s="43"/>
    </row>
    <row r="95" spans="1:14" ht="18" customHeight="1">
      <c r="A95" s="94" t="s">
        <v>60</v>
      </c>
      <c r="B95" s="41">
        <v>4110</v>
      </c>
      <c r="C95" s="41">
        <v>570</v>
      </c>
      <c r="D95" s="196">
        <f>D96+D97+D98</f>
        <v>0</v>
      </c>
      <c r="E95" s="196">
        <f aca="true" t="shared" si="27" ref="E95:K95">E96+E97+E98</f>
        <v>0</v>
      </c>
      <c r="F95" s="196">
        <f t="shared" si="27"/>
        <v>0</v>
      </c>
      <c r="G95" s="196">
        <f t="shared" si="27"/>
        <v>0</v>
      </c>
      <c r="H95" s="196">
        <f t="shared" si="27"/>
        <v>0</v>
      </c>
      <c r="I95" s="196">
        <f t="shared" si="27"/>
        <v>0</v>
      </c>
      <c r="J95" s="196">
        <f t="shared" si="27"/>
        <v>0</v>
      </c>
      <c r="K95" s="196">
        <f t="shared" si="27"/>
        <v>0</v>
      </c>
      <c r="L95" s="111">
        <v>0</v>
      </c>
      <c r="M95" s="5"/>
      <c r="N95" s="126"/>
    </row>
    <row r="96" spans="1:14" ht="28.5" customHeight="1">
      <c r="A96" s="95" t="s">
        <v>61</v>
      </c>
      <c r="B96" s="39">
        <v>4111</v>
      </c>
      <c r="C96" s="39">
        <v>580</v>
      </c>
      <c r="D96" s="194">
        <v>0</v>
      </c>
      <c r="E96" s="194"/>
      <c r="F96" s="194">
        <v>0</v>
      </c>
      <c r="G96" s="194">
        <v>0</v>
      </c>
      <c r="H96" s="194">
        <v>0</v>
      </c>
      <c r="I96" s="194">
        <v>0</v>
      </c>
      <c r="J96" s="194">
        <v>0</v>
      </c>
      <c r="K96" s="194">
        <v>0</v>
      </c>
      <c r="L96" s="111">
        <v>0</v>
      </c>
      <c r="M96" s="5"/>
      <c r="N96" s="132"/>
    </row>
    <row r="97" spans="1:14" ht="30.75" customHeight="1">
      <c r="A97" s="95" t="s">
        <v>62</v>
      </c>
      <c r="B97" s="39">
        <v>4112</v>
      </c>
      <c r="C97" s="39">
        <v>590</v>
      </c>
      <c r="D97" s="196">
        <v>0</v>
      </c>
      <c r="E97" s="196"/>
      <c r="F97" s="196">
        <v>0</v>
      </c>
      <c r="G97" s="196">
        <v>0</v>
      </c>
      <c r="H97" s="196">
        <v>0</v>
      </c>
      <c r="I97" s="196">
        <v>0</v>
      </c>
      <c r="J97" s="196">
        <v>0</v>
      </c>
      <c r="K97" s="196">
        <v>0</v>
      </c>
      <c r="L97" s="153"/>
      <c r="M97" s="5"/>
      <c r="N97" s="132"/>
    </row>
    <row r="98" spans="1:14" ht="18.75" customHeight="1">
      <c r="A98" s="95" t="s">
        <v>63</v>
      </c>
      <c r="B98" s="39">
        <v>4113</v>
      </c>
      <c r="C98" s="39">
        <v>600</v>
      </c>
      <c r="D98" s="194">
        <v>0</v>
      </c>
      <c r="E98" s="194"/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53"/>
      <c r="M98" s="5"/>
      <c r="N98" s="132"/>
    </row>
    <row r="99" spans="1:14" ht="18" customHeight="1" hidden="1">
      <c r="A99" s="180" t="s">
        <v>156</v>
      </c>
      <c r="B99" s="167">
        <v>4120</v>
      </c>
      <c r="C99" s="167"/>
      <c r="D99" s="194">
        <v>0</v>
      </c>
      <c r="E99" s="194"/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53"/>
      <c r="M99" s="5"/>
      <c r="N99" s="132"/>
    </row>
    <row r="100" spans="1:14" ht="13.5" customHeight="1" hidden="1">
      <c r="A100" s="185" t="s">
        <v>64</v>
      </c>
      <c r="B100" s="174">
        <v>4121</v>
      </c>
      <c r="C100" s="174"/>
      <c r="D100" s="196">
        <v>0</v>
      </c>
      <c r="E100" s="196"/>
      <c r="F100" s="196">
        <v>0</v>
      </c>
      <c r="G100" s="196">
        <v>0</v>
      </c>
      <c r="H100" s="196">
        <v>0</v>
      </c>
      <c r="I100" s="196">
        <v>0</v>
      </c>
      <c r="J100" s="196">
        <v>0</v>
      </c>
      <c r="K100" s="196">
        <v>0</v>
      </c>
      <c r="L100" s="153"/>
      <c r="M100" s="5"/>
      <c r="N100" s="132"/>
    </row>
    <row r="101" spans="1:14" ht="17.25" customHeight="1" hidden="1">
      <c r="A101" s="185" t="s">
        <v>157</v>
      </c>
      <c r="B101" s="174">
        <v>4122</v>
      </c>
      <c r="C101" s="174"/>
      <c r="D101" s="201">
        <v>0</v>
      </c>
      <c r="E101" s="201"/>
      <c r="F101" s="201">
        <v>0</v>
      </c>
      <c r="G101" s="201">
        <v>0</v>
      </c>
      <c r="H101" s="201">
        <v>0</v>
      </c>
      <c r="I101" s="201">
        <v>0</v>
      </c>
      <c r="J101" s="201">
        <v>0</v>
      </c>
      <c r="K101" s="201">
        <v>0</v>
      </c>
      <c r="L101" s="153"/>
      <c r="M101" s="5"/>
      <c r="N101" s="132"/>
    </row>
    <row r="102" spans="1:14" s="14" customFormat="1" ht="18" customHeight="1" hidden="1" thickBot="1">
      <c r="A102" s="185" t="s">
        <v>66</v>
      </c>
      <c r="B102" s="174">
        <v>4123</v>
      </c>
      <c r="C102" s="174"/>
      <c r="D102" s="203">
        <f aca="true" t="shared" si="28" ref="D102:D110">SUM(D104:D106)</f>
        <v>0</v>
      </c>
      <c r="E102" s="203"/>
      <c r="F102" s="203">
        <v>0</v>
      </c>
      <c r="G102" s="203">
        <f>SUM(G104:G106)</f>
        <v>0</v>
      </c>
      <c r="H102" s="203">
        <f>SUM(H104:H106)</f>
        <v>0</v>
      </c>
      <c r="I102" s="203">
        <f>SUM(I104:I106)</f>
        <v>0</v>
      </c>
      <c r="J102" s="203">
        <f>SUM(J104:J106)</f>
        <v>0</v>
      </c>
      <c r="K102" s="212">
        <f>SUM(K104:K106)</f>
        <v>0</v>
      </c>
      <c r="L102" s="123">
        <f>SUM(L103:L105)</f>
        <v>0</v>
      </c>
      <c r="M102" s="13"/>
      <c r="N102" s="132"/>
    </row>
    <row r="103" spans="1:14" ht="15.75" customHeight="1">
      <c r="A103" s="184" t="s">
        <v>67</v>
      </c>
      <c r="B103" s="165">
        <v>4200</v>
      </c>
      <c r="C103" s="165">
        <v>610</v>
      </c>
      <c r="D103" s="191">
        <f>D104</f>
        <v>0</v>
      </c>
      <c r="E103" s="191">
        <f aca="true" t="shared" si="29" ref="E103:K103">E104</f>
        <v>570768</v>
      </c>
      <c r="F103" s="191">
        <f t="shared" si="29"/>
        <v>0</v>
      </c>
      <c r="G103" s="191">
        <f t="shared" si="29"/>
        <v>0</v>
      </c>
      <c r="H103" s="191">
        <f t="shared" si="29"/>
        <v>0</v>
      </c>
      <c r="I103" s="191">
        <f t="shared" si="29"/>
        <v>0</v>
      </c>
      <c r="J103" s="191">
        <f t="shared" si="29"/>
        <v>0</v>
      </c>
      <c r="K103" s="191">
        <f t="shared" si="29"/>
        <v>0</v>
      </c>
      <c r="L103" s="10"/>
      <c r="M103" s="5"/>
      <c r="N103" s="132"/>
    </row>
    <row r="104" spans="1:14" ht="17.25" customHeight="1">
      <c r="A104" s="146" t="s">
        <v>68</v>
      </c>
      <c r="B104" s="41">
        <v>4210</v>
      </c>
      <c r="C104" s="41">
        <v>620</v>
      </c>
      <c r="D104" s="203">
        <f t="shared" si="28"/>
        <v>0</v>
      </c>
      <c r="E104" s="191">
        <v>570768</v>
      </c>
      <c r="F104" s="191">
        <v>0</v>
      </c>
      <c r="G104" s="191">
        <v>0</v>
      </c>
      <c r="H104" s="191">
        <v>0</v>
      </c>
      <c r="I104" s="191">
        <v>0</v>
      </c>
      <c r="J104" s="191">
        <v>0</v>
      </c>
      <c r="K104" s="191">
        <v>0</v>
      </c>
      <c r="L104" s="5"/>
      <c r="M104" s="5"/>
      <c r="N104" s="132"/>
    </row>
    <row r="105" spans="1:14" ht="18" customHeight="1" hidden="1">
      <c r="A105" s="186" t="s">
        <v>69</v>
      </c>
      <c r="B105" s="41">
        <v>4220</v>
      </c>
      <c r="C105" s="41"/>
      <c r="D105" s="203">
        <f t="shared" si="28"/>
        <v>0</v>
      </c>
      <c r="E105" s="213"/>
      <c r="F105" s="213"/>
      <c r="G105" s="213"/>
      <c r="H105" s="213"/>
      <c r="I105" s="213"/>
      <c r="J105" s="213"/>
      <c r="K105" s="213"/>
      <c r="L105" s="5"/>
      <c r="M105" s="5"/>
      <c r="N105" s="132"/>
    </row>
    <row r="106" spans="1:14" s="1" customFormat="1" ht="18.75" customHeight="1" hidden="1">
      <c r="A106" s="241"/>
      <c r="B106" s="174"/>
      <c r="C106" s="174"/>
      <c r="D106" s="203">
        <f t="shared" si="28"/>
        <v>0</v>
      </c>
      <c r="E106" s="214">
        <f aca="true" t="shared" si="30" ref="E106:K106">SUM(E107:E108)</f>
        <v>0</v>
      </c>
      <c r="F106" s="214">
        <f t="shared" si="30"/>
        <v>0</v>
      </c>
      <c r="G106" s="214">
        <f t="shared" si="30"/>
        <v>0</v>
      </c>
      <c r="H106" s="214">
        <f t="shared" si="30"/>
        <v>0</v>
      </c>
      <c r="I106" s="214">
        <f t="shared" si="30"/>
        <v>0</v>
      </c>
      <c r="J106" s="214">
        <f t="shared" si="30"/>
        <v>0</v>
      </c>
      <c r="K106" s="214">
        <f t="shared" si="30"/>
        <v>0</v>
      </c>
      <c r="L106" s="18"/>
      <c r="M106" s="18"/>
      <c r="N106" s="132"/>
    </row>
    <row r="107" spans="1:14" s="14" customFormat="1" ht="15" customHeight="1" hidden="1">
      <c r="A107" s="91"/>
      <c r="B107" s="142"/>
      <c r="C107" s="142"/>
      <c r="D107" s="203">
        <f t="shared" si="28"/>
        <v>0</v>
      </c>
      <c r="E107" s="215"/>
      <c r="F107" s="215"/>
      <c r="G107" s="215"/>
      <c r="H107" s="215"/>
      <c r="I107" s="215"/>
      <c r="J107" s="215"/>
      <c r="K107" s="215"/>
      <c r="L107" s="13"/>
      <c r="M107" s="13"/>
      <c r="N107" s="133"/>
    </row>
    <row r="108" spans="1:14" s="14" customFormat="1" ht="12" customHeight="1" hidden="1">
      <c r="A108" s="32"/>
      <c r="B108" s="141"/>
      <c r="C108" s="141"/>
      <c r="D108" s="203">
        <f t="shared" si="28"/>
        <v>0</v>
      </c>
      <c r="E108" s="215"/>
      <c r="F108" s="215"/>
      <c r="G108" s="215"/>
      <c r="H108" s="215"/>
      <c r="I108" s="215"/>
      <c r="J108" s="215"/>
      <c r="K108" s="215"/>
      <c r="L108" s="13"/>
      <c r="M108" s="13"/>
      <c r="N108" s="135"/>
    </row>
    <row r="109" spans="1:14" s="24" customFormat="1" ht="15.75" customHeight="1" hidden="1">
      <c r="A109" s="30"/>
      <c r="B109" s="141"/>
      <c r="C109" s="141"/>
      <c r="D109" s="203">
        <f t="shared" si="28"/>
        <v>0</v>
      </c>
      <c r="E109" s="216"/>
      <c r="F109" s="216"/>
      <c r="G109" s="216"/>
      <c r="H109" s="216"/>
      <c r="I109" s="216"/>
      <c r="J109" s="216"/>
      <c r="K109" s="216"/>
      <c r="L109" s="28"/>
      <c r="M109" s="28"/>
      <c r="N109" s="136"/>
    </row>
    <row r="110" spans="1:14" ht="16.5" customHeight="1" hidden="1" thickBot="1">
      <c r="A110" s="34"/>
      <c r="B110" s="25"/>
      <c r="C110" s="25"/>
      <c r="D110" s="203">
        <f t="shared" si="28"/>
        <v>0</v>
      </c>
      <c r="E110" s="249"/>
      <c r="F110" s="250"/>
      <c r="G110" s="251">
        <v>0</v>
      </c>
      <c r="H110" s="251">
        <v>0</v>
      </c>
      <c r="I110" s="251">
        <v>0</v>
      </c>
      <c r="J110" s="251">
        <v>0</v>
      </c>
      <c r="K110" s="251">
        <v>0</v>
      </c>
      <c r="L110" s="28"/>
      <c r="M110" s="28"/>
      <c r="N110" s="132"/>
    </row>
    <row r="111" spans="1:14" ht="17.25" customHeight="1" hidden="1">
      <c r="A111" s="147"/>
      <c r="B111" s="41"/>
      <c r="C111" s="41"/>
      <c r="D111" s="203">
        <f>SUM(D113:D116)</f>
        <v>0</v>
      </c>
      <c r="E111" s="252"/>
      <c r="F111" s="252"/>
      <c r="G111" s="252"/>
      <c r="H111" s="252"/>
      <c r="I111" s="252"/>
      <c r="J111" s="252"/>
      <c r="K111" s="252"/>
      <c r="N111" s="132"/>
    </row>
    <row r="112" spans="1:14" ht="25.5" customHeight="1" hidden="1">
      <c r="A112" s="147"/>
      <c r="B112" s="41"/>
      <c r="C112" s="41"/>
      <c r="D112" s="203">
        <f aca="true" t="shared" si="31" ref="D112:K112">SUM(D114:D119)</f>
        <v>0</v>
      </c>
      <c r="E112" s="203">
        <f t="shared" si="31"/>
        <v>0</v>
      </c>
      <c r="F112" s="203">
        <f t="shared" si="31"/>
        <v>0</v>
      </c>
      <c r="G112" s="203">
        <v>0</v>
      </c>
      <c r="H112" s="203">
        <f t="shared" si="31"/>
        <v>0</v>
      </c>
      <c r="I112" s="203">
        <f t="shared" si="31"/>
        <v>0</v>
      </c>
      <c r="J112" s="203">
        <f t="shared" si="31"/>
        <v>0</v>
      </c>
      <c r="K112" s="203">
        <f t="shared" si="31"/>
        <v>0</v>
      </c>
      <c r="N112" s="132"/>
    </row>
    <row r="113" spans="1:14" ht="16.5" customHeight="1">
      <c r="A113" s="242" t="s">
        <v>79</v>
      </c>
      <c r="B113" s="243">
        <v>5000</v>
      </c>
      <c r="C113" s="243">
        <v>630</v>
      </c>
      <c r="D113" s="191" t="s">
        <v>154</v>
      </c>
      <c r="E113" s="191"/>
      <c r="F113" s="231">
        <v>314892</v>
      </c>
      <c r="G113" s="191" t="s">
        <v>154</v>
      </c>
      <c r="H113" s="191" t="s">
        <v>154</v>
      </c>
      <c r="I113" s="191" t="s">
        <v>154</v>
      </c>
      <c r="J113" s="191" t="s">
        <v>154</v>
      </c>
      <c r="K113" s="191" t="s">
        <v>154</v>
      </c>
      <c r="N113" s="132"/>
    </row>
    <row r="114" spans="1:14" ht="17.25" customHeight="1">
      <c r="A114" s="145" t="s">
        <v>150</v>
      </c>
      <c r="B114" s="39">
        <v>9000</v>
      </c>
      <c r="C114" s="246">
        <v>640</v>
      </c>
      <c r="D114" s="252">
        <v>0</v>
      </c>
      <c r="E114" s="252">
        <v>0</v>
      </c>
      <c r="F114" s="252">
        <v>0</v>
      </c>
      <c r="G114" s="252">
        <v>0</v>
      </c>
      <c r="H114" s="252">
        <v>0</v>
      </c>
      <c r="I114" s="252">
        <v>0</v>
      </c>
      <c r="J114" s="252">
        <v>0</v>
      </c>
      <c r="K114" s="252">
        <v>0</v>
      </c>
      <c r="N114" s="134"/>
    </row>
    <row r="115" spans="1:14" ht="15">
      <c r="A115" s="43"/>
      <c r="B115" s="126"/>
      <c r="C115" s="248"/>
      <c r="D115" s="37"/>
      <c r="E115" s="37"/>
      <c r="F115" s="37"/>
      <c r="G115" s="37"/>
      <c r="H115" s="37"/>
      <c r="I115" s="37"/>
      <c r="J115" s="37"/>
      <c r="K115" s="37"/>
      <c r="N115" s="134"/>
    </row>
    <row r="116" spans="1:14" ht="12.75" customHeight="1">
      <c r="A116" s="190" t="s">
        <v>168</v>
      </c>
      <c r="N116" s="5"/>
    </row>
    <row r="117" spans="1:14" ht="12.75" customHeight="1">
      <c r="A117" s="190"/>
      <c r="N117" s="5"/>
    </row>
    <row r="118" spans="1:14" ht="12.75" customHeight="1">
      <c r="A118" s="190"/>
      <c r="N118" s="5"/>
    </row>
    <row r="119" spans="1:9" ht="15.75">
      <c r="A119" s="47" t="s">
        <v>183</v>
      </c>
      <c r="B119" s="108"/>
      <c r="C119" s="108"/>
      <c r="D119" s="49"/>
      <c r="E119" s="49"/>
      <c r="F119" s="49"/>
      <c r="G119" s="108"/>
      <c r="H119" s="108" t="s">
        <v>151</v>
      </c>
      <c r="I119" s="108"/>
    </row>
    <row r="120" spans="1:13" ht="15">
      <c r="A120" s="49"/>
      <c r="B120" s="321" t="s">
        <v>71</v>
      </c>
      <c r="C120" s="321"/>
      <c r="D120" s="49"/>
      <c r="E120" s="49"/>
      <c r="F120" s="49"/>
      <c r="G120" s="321" t="s">
        <v>173</v>
      </c>
      <c r="H120" s="321"/>
      <c r="I120" s="321"/>
      <c r="J120" s="322"/>
      <c r="K120" s="322"/>
      <c r="L120" s="322"/>
      <c r="M120" s="322"/>
    </row>
    <row r="121" spans="1:9" ht="15">
      <c r="A121" s="49"/>
      <c r="B121" s="49"/>
      <c r="C121" s="49"/>
      <c r="D121" s="49"/>
      <c r="E121" s="49"/>
      <c r="F121" s="49"/>
      <c r="G121" s="49"/>
      <c r="H121" s="49"/>
      <c r="I121" s="49"/>
    </row>
    <row r="122" spans="1:9" ht="15.75">
      <c r="A122" s="47" t="s">
        <v>177</v>
      </c>
      <c r="B122" s="108"/>
      <c r="C122" s="108"/>
      <c r="D122" s="49"/>
      <c r="E122" s="49"/>
      <c r="F122" s="49"/>
      <c r="G122" s="108"/>
      <c r="H122" s="108" t="s">
        <v>178</v>
      </c>
      <c r="I122" s="108"/>
    </row>
    <row r="123" spans="1:13" ht="15">
      <c r="A123" s="49"/>
      <c r="B123" s="321" t="s">
        <v>71</v>
      </c>
      <c r="C123" s="321"/>
      <c r="D123" s="49"/>
      <c r="E123" s="49"/>
      <c r="F123" s="49"/>
      <c r="G123" s="321" t="s">
        <v>174</v>
      </c>
      <c r="H123" s="321"/>
      <c r="I123" s="321"/>
      <c r="J123" s="322"/>
      <c r="K123" s="322"/>
      <c r="L123" s="322"/>
      <c r="M123" s="322"/>
    </row>
    <row r="125" ht="12.75">
      <c r="A125" t="s">
        <v>279</v>
      </c>
    </row>
    <row r="128" ht="12.75">
      <c r="A128" s="299" t="s">
        <v>259</v>
      </c>
    </row>
  </sheetData>
  <sheetProtection/>
  <mergeCells count="36">
    <mergeCell ref="F17:I17"/>
    <mergeCell ref="A17:D17"/>
    <mergeCell ref="O6:P6"/>
    <mergeCell ref="M7:O9"/>
    <mergeCell ref="M6:N6"/>
    <mergeCell ref="I1:K1"/>
    <mergeCell ref="A3:D4"/>
    <mergeCell ref="A7:K7"/>
    <mergeCell ref="B8:H8"/>
    <mergeCell ref="I2:L4"/>
    <mergeCell ref="A6:K6"/>
    <mergeCell ref="A12:I12"/>
    <mergeCell ref="A10:I10"/>
    <mergeCell ref="A11:I11"/>
    <mergeCell ref="N32:N33"/>
    <mergeCell ref="L21:L22"/>
    <mergeCell ref="K21:K22"/>
    <mergeCell ref="J21:J22"/>
    <mergeCell ref="A14:I14"/>
    <mergeCell ref="A15:I15"/>
    <mergeCell ref="A16:I16"/>
    <mergeCell ref="A21:A22"/>
    <mergeCell ref="H21:H22"/>
    <mergeCell ref="I21:I22"/>
    <mergeCell ref="E21:E22"/>
    <mergeCell ref="G21:G22"/>
    <mergeCell ref="F21:F22"/>
    <mergeCell ref="B21:B22"/>
    <mergeCell ref="C21:C22"/>
    <mergeCell ref="D21:D22"/>
    <mergeCell ref="B123:C123"/>
    <mergeCell ref="G123:I123"/>
    <mergeCell ref="J123:M123"/>
    <mergeCell ref="B120:C120"/>
    <mergeCell ref="G120:I120"/>
    <mergeCell ref="J120:M120"/>
  </mergeCells>
  <printOptions horizontalCentered="1"/>
  <pageMargins left="0.5905511811023623" right="0.1968503937007874" top="0.5118110236220472" bottom="0.1968503937007874" header="0.31496062992125984" footer="0.15748031496062992"/>
  <pageSetup horizontalDpi="300" verticalDpi="300" orientation="landscape" paperSize="9" scale="65" r:id="rId1"/>
  <rowBreaks count="2" manualBreakCount="2">
    <brk id="52" max="255" man="1"/>
    <brk id="93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O114"/>
  <sheetViews>
    <sheetView zoomScaleSheetLayoutView="100" zoomScalePageLayoutView="0" workbookViewId="0" topLeftCell="A1">
      <selection activeCell="F19" sqref="F19:F20"/>
    </sheetView>
  </sheetViews>
  <sheetFormatPr defaultColWidth="9.00390625" defaultRowHeight="12.75"/>
  <cols>
    <col min="1" max="1" width="55.25390625" style="0" customWidth="1"/>
    <col min="2" max="2" width="13.125" style="0" customWidth="1"/>
    <col min="3" max="3" width="6.75390625" style="0" customWidth="1"/>
    <col min="4" max="4" width="15.75390625" style="0" customWidth="1"/>
    <col min="5" max="5" width="13.375" style="0" hidden="1" customWidth="1"/>
    <col min="6" max="6" width="13.625" style="0" customWidth="1"/>
    <col min="7" max="7" width="11.75390625" style="0" customWidth="1"/>
    <col min="8" max="8" width="13.875" style="0" customWidth="1"/>
    <col min="9" max="9" width="12.75390625" style="0" customWidth="1"/>
    <col min="10" max="10" width="13.75390625" style="0" customWidth="1"/>
    <col min="11" max="11" width="14.00390625" style="0" customWidth="1"/>
    <col min="12" max="12" width="9.25390625" style="0" customWidth="1"/>
    <col min="13" max="13" width="9.75390625" style="0" customWidth="1"/>
    <col min="14" max="14" width="9.625" style="0" customWidth="1"/>
  </cols>
  <sheetData>
    <row r="1" spans="9:10" ht="12" customHeight="1">
      <c r="I1" s="309" t="s">
        <v>97</v>
      </c>
      <c r="J1" s="309"/>
    </row>
    <row r="2" spans="7:15" ht="12.75" customHeight="1">
      <c r="G2" s="310" t="s">
        <v>131</v>
      </c>
      <c r="H2" s="310"/>
      <c r="I2" s="310"/>
      <c r="J2" s="310"/>
      <c r="K2" s="29"/>
      <c r="L2" s="8"/>
      <c r="M2" s="8"/>
      <c r="N2" s="3"/>
      <c r="O2" s="3"/>
    </row>
    <row r="3" spans="6:15" ht="12.75">
      <c r="F3" s="8"/>
      <c r="G3" s="310"/>
      <c r="H3" s="310"/>
      <c r="I3" s="310"/>
      <c r="J3" s="310"/>
      <c r="K3" s="29"/>
      <c r="L3" s="8"/>
      <c r="M3" s="8"/>
      <c r="N3" s="3"/>
      <c r="O3" s="3"/>
    </row>
    <row r="4" spans="6:13" ht="12.75">
      <c r="F4" s="8"/>
      <c r="G4" s="310"/>
      <c r="H4" s="310"/>
      <c r="I4" s="310"/>
      <c r="J4" s="310"/>
      <c r="K4" s="29"/>
      <c r="L4" s="8"/>
      <c r="M4" s="8"/>
    </row>
    <row r="5" spans="2:8" ht="14.25" customHeight="1">
      <c r="B5" s="47"/>
      <c r="C5" s="48"/>
      <c r="D5" s="311" t="s">
        <v>0</v>
      </c>
      <c r="E5" s="311"/>
      <c r="F5" s="311"/>
      <c r="G5" s="48"/>
      <c r="H5" s="49"/>
    </row>
    <row r="6" spans="1:11" ht="15.75">
      <c r="A6" s="316" t="s">
        <v>118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</row>
    <row r="7" spans="2:8" ht="15.75">
      <c r="B7" s="311" t="s">
        <v>142</v>
      </c>
      <c r="C7" s="311"/>
      <c r="D7" s="311"/>
      <c r="E7" s="311"/>
      <c r="F7" s="311"/>
      <c r="G7" s="311"/>
      <c r="H7" s="311"/>
    </row>
    <row r="8" spans="9:11" ht="12.75">
      <c r="I8" s="329"/>
      <c r="J8" s="329"/>
      <c r="K8" s="2" t="s">
        <v>5</v>
      </c>
    </row>
    <row r="9" spans="1:11" ht="12.75">
      <c r="A9" s="302" t="s">
        <v>112</v>
      </c>
      <c r="B9" s="302"/>
      <c r="C9" s="302"/>
      <c r="D9" s="302"/>
      <c r="E9" s="302"/>
      <c r="F9" s="302"/>
      <c r="G9" s="302"/>
      <c r="H9" s="302"/>
      <c r="I9" s="302"/>
      <c r="J9" t="s">
        <v>1</v>
      </c>
      <c r="K9" s="4"/>
    </row>
    <row r="10" spans="1:11" ht="12.75">
      <c r="A10" s="302" t="s">
        <v>119</v>
      </c>
      <c r="B10" s="302"/>
      <c r="C10" s="302"/>
      <c r="D10" s="302"/>
      <c r="E10" s="302"/>
      <c r="F10" s="302"/>
      <c r="G10" s="302"/>
      <c r="H10" s="302"/>
      <c r="I10" s="302"/>
      <c r="J10" t="s">
        <v>2</v>
      </c>
      <c r="K10" s="106" t="s">
        <v>116</v>
      </c>
    </row>
    <row r="11" spans="1:11" ht="12.75">
      <c r="A11" s="302" t="s">
        <v>117</v>
      </c>
      <c r="B11" s="302"/>
      <c r="C11" s="302"/>
      <c r="D11" s="302"/>
      <c r="E11" s="302"/>
      <c r="F11" s="302"/>
      <c r="G11" s="302"/>
      <c r="H11" s="302"/>
      <c r="I11" s="302"/>
      <c r="J11" t="s">
        <v>3</v>
      </c>
      <c r="K11" s="107">
        <v>3510136600</v>
      </c>
    </row>
    <row r="12" spans="1:11" ht="12.75">
      <c r="A12" s="302" t="s">
        <v>115</v>
      </c>
      <c r="B12" s="302"/>
      <c r="C12" s="302"/>
      <c r="D12" s="302"/>
      <c r="E12" s="302"/>
      <c r="F12" s="302"/>
      <c r="G12" s="302"/>
      <c r="H12" s="302"/>
      <c r="I12" s="302"/>
      <c r="J12" t="s">
        <v>4</v>
      </c>
      <c r="K12" s="4"/>
    </row>
    <row r="13" spans="1:11" ht="12.75">
      <c r="A13" s="302" t="s">
        <v>114</v>
      </c>
      <c r="B13" s="302"/>
      <c r="C13" s="302"/>
      <c r="D13" s="302"/>
      <c r="E13" s="302"/>
      <c r="F13" s="302"/>
      <c r="G13" s="302"/>
      <c r="H13" s="302"/>
      <c r="I13" s="302"/>
      <c r="K13" s="35"/>
    </row>
    <row r="14" spans="1:9" ht="12.75">
      <c r="A14" s="302" t="s">
        <v>113</v>
      </c>
      <c r="B14" s="302"/>
      <c r="C14" s="302"/>
      <c r="D14" s="302"/>
      <c r="E14" s="302"/>
      <c r="F14" s="302"/>
      <c r="G14" s="302"/>
      <c r="H14" s="302"/>
      <c r="I14" s="302"/>
    </row>
    <row r="15" spans="1:13" ht="17.25" customHeight="1">
      <c r="A15" s="327" t="s">
        <v>120</v>
      </c>
      <c r="B15" s="327"/>
      <c r="C15" s="327"/>
      <c r="D15" s="327"/>
      <c r="E15" s="327"/>
      <c r="F15" s="327"/>
      <c r="G15" s="327"/>
      <c r="H15" s="327"/>
      <c r="I15" s="327"/>
      <c r="J15" s="328"/>
      <c r="K15" s="328"/>
      <c r="M15" s="5"/>
    </row>
    <row r="16" spans="1:13" ht="12.75">
      <c r="A16" s="6" t="s">
        <v>135</v>
      </c>
      <c r="M16" s="5"/>
    </row>
    <row r="17" ht="13.5" thickBot="1">
      <c r="A17" s="6" t="s">
        <v>39</v>
      </c>
    </row>
    <row r="18" ht="27.75" customHeight="1" hidden="1"/>
    <row r="19" spans="1:11" ht="26.25" customHeight="1">
      <c r="A19" s="330" t="s">
        <v>6</v>
      </c>
      <c r="B19" s="303" t="s">
        <v>7</v>
      </c>
      <c r="C19" s="303" t="s">
        <v>8</v>
      </c>
      <c r="D19" s="303" t="s">
        <v>9</v>
      </c>
      <c r="E19" s="303" t="s">
        <v>10</v>
      </c>
      <c r="F19" s="303" t="s">
        <v>144</v>
      </c>
      <c r="G19" s="303" t="s">
        <v>12</v>
      </c>
      <c r="H19" s="303" t="s">
        <v>13</v>
      </c>
      <c r="I19" s="303" t="s">
        <v>14</v>
      </c>
      <c r="J19" s="303" t="s">
        <v>15</v>
      </c>
      <c r="K19" s="313" t="s">
        <v>16</v>
      </c>
    </row>
    <row r="20" spans="1:11" ht="62.25" customHeight="1" thickBot="1">
      <c r="A20" s="331"/>
      <c r="B20" s="304"/>
      <c r="C20" s="304"/>
      <c r="D20" s="304"/>
      <c r="E20" s="304"/>
      <c r="F20" s="304"/>
      <c r="G20" s="304"/>
      <c r="H20" s="304"/>
      <c r="I20" s="304"/>
      <c r="J20" s="304"/>
      <c r="K20" s="314"/>
    </row>
    <row r="21" spans="1:14" ht="14.25">
      <c r="A21" s="88">
        <v>1</v>
      </c>
      <c r="B21" s="89">
        <v>2</v>
      </c>
      <c r="C21" s="89">
        <v>3</v>
      </c>
      <c r="D21" s="89">
        <v>4</v>
      </c>
      <c r="E21" s="89">
        <v>5</v>
      </c>
      <c r="F21" s="89">
        <v>5</v>
      </c>
      <c r="G21" s="89">
        <v>6</v>
      </c>
      <c r="H21" s="89">
        <v>7</v>
      </c>
      <c r="I21" s="89">
        <v>8</v>
      </c>
      <c r="J21" s="89">
        <v>9</v>
      </c>
      <c r="K21" s="90">
        <v>10</v>
      </c>
      <c r="L21" s="9"/>
      <c r="M21" s="9"/>
      <c r="N21" s="9"/>
    </row>
    <row r="22" spans="1:14" ht="15.75">
      <c r="A22" s="68" t="s">
        <v>96</v>
      </c>
      <c r="B22" s="39" t="s">
        <v>80</v>
      </c>
      <c r="C22" s="40">
        <v>10</v>
      </c>
      <c r="D22" s="50">
        <f aca="true" t="shared" si="0" ref="D22:K22">SUM(D23,D64,D90,D91,D104)</f>
        <v>0</v>
      </c>
      <c r="E22" s="50">
        <f t="shared" si="0"/>
        <v>0</v>
      </c>
      <c r="F22" s="50">
        <f t="shared" si="0"/>
        <v>0</v>
      </c>
      <c r="G22" s="50">
        <f t="shared" si="0"/>
        <v>0</v>
      </c>
      <c r="H22" s="50">
        <f t="shared" si="0"/>
        <v>0</v>
      </c>
      <c r="I22" s="50">
        <f t="shared" si="0"/>
        <v>0</v>
      </c>
      <c r="J22" s="50">
        <f t="shared" si="0"/>
        <v>0</v>
      </c>
      <c r="K22" s="69">
        <f t="shared" si="0"/>
        <v>0</v>
      </c>
      <c r="L22" s="5"/>
      <c r="M22" s="5"/>
      <c r="N22" s="5"/>
    </row>
    <row r="23" spans="1:14" ht="14.25" customHeight="1">
      <c r="A23" s="92" t="s">
        <v>110</v>
      </c>
      <c r="B23" s="46">
        <v>1000</v>
      </c>
      <c r="C23" s="40" t="s">
        <v>81</v>
      </c>
      <c r="D23" s="50">
        <f aca="true" t="shared" si="1" ref="D23:K23">SUM(D24,D55,D56)</f>
        <v>0</v>
      </c>
      <c r="E23" s="50">
        <f t="shared" si="1"/>
        <v>0</v>
      </c>
      <c r="F23" s="50">
        <f t="shared" si="1"/>
        <v>0</v>
      </c>
      <c r="G23" s="50">
        <f t="shared" si="1"/>
        <v>0</v>
      </c>
      <c r="H23" s="50">
        <f t="shared" si="1"/>
        <v>0</v>
      </c>
      <c r="I23" s="50">
        <f t="shared" si="1"/>
        <v>0</v>
      </c>
      <c r="J23" s="50">
        <f t="shared" si="1"/>
        <v>0</v>
      </c>
      <c r="K23" s="69">
        <f t="shared" si="1"/>
        <v>0</v>
      </c>
      <c r="L23" s="5"/>
      <c r="M23" s="5"/>
      <c r="N23" s="5"/>
    </row>
    <row r="24" spans="1:14" ht="15" customHeight="1">
      <c r="A24" s="92" t="s">
        <v>72</v>
      </c>
      <c r="B24" s="39">
        <v>1100</v>
      </c>
      <c r="C24" s="40" t="s">
        <v>82</v>
      </c>
      <c r="D24" s="51">
        <f aca="true" t="shared" si="2" ref="D24:K24">SUM(D25,D28,D29,D43,D44,D45,D52)</f>
        <v>0</v>
      </c>
      <c r="E24" s="51">
        <f t="shared" si="2"/>
        <v>0</v>
      </c>
      <c r="F24" s="51">
        <f t="shared" si="2"/>
        <v>0</v>
      </c>
      <c r="G24" s="51">
        <f t="shared" si="2"/>
        <v>0</v>
      </c>
      <c r="H24" s="51">
        <f t="shared" si="2"/>
        <v>0</v>
      </c>
      <c r="I24" s="51">
        <f t="shared" si="2"/>
        <v>0</v>
      </c>
      <c r="J24" s="51">
        <f t="shared" si="2"/>
        <v>0</v>
      </c>
      <c r="K24" s="70">
        <f t="shared" si="2"/>
        <v>0</v>
      </c>
      <c r="L24" s="5"/>
      <c r="M24" s="5"/>
      <c r="N24" s="5"/>
    </row>
    <row r="25" spans="1:14" s="14" customFormat="1" ht="15" customHeight="1">
      <c r="A25" s="93" t="s">
        <v>22</v>
      </c>
      <c r="B25" s="63">
        <v>1110</v>
      </c>
      <c r="C25" s="42" t="s">
        <v>82</v>
      </c>
      <c r="D25" s="52">
        <f aca="true" t="shared" si="3" ref="D25:K25">SUM(D26:D27)</f>
        <v>0</v>
      </c>
      <c r="E25" s="52">
        <f t="shared" si="3"/>
        <v>0</v>
      </c>
      <c r="F25" s="52">
        <f t="shared" si="3"/>
        <v>0</v>
      </c>
      <c r="G25" s="52">
        <f t="shared" si="3"/>
        <v>0</v>
      </c>
      <c r="H25" s="52">
        <f t="shared" si="3"/>
        <v>0</v>
      </c>
      <c r="I25" s="52">
        <f t="shared" si="3"/>
        <v>0</v>
      </c>
      <c r="J25" s="52">
        <f t="shared" si="3"/>
        <v>0</v>
      </c>
      <c r="K25" s="71">
        <f t="shared" si="3"/>
        <v>0</v>
      </c>
      <c r="L25" s="13"/>
      <c r="M25" s="13"/>
      <c r="N25" s="13"/>
    </row>
    <row r="26" spans="1:14" ht="15" customHeight="1">
      <c r="A26" s="92" t="s">
        <v>17</v>
      </c>
      <c r="B26" s="39">
        <v>1111</v>
      </c>
      <c r="C26" s="40" t="s">
        <v>83</v>
      </c>
      <c r="D26" s="53">
        <v>0</v>
      </c>
      <c r="E26" s="53"/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72">
        <v>0</v>
      </c>
      <c r="L26" s="5"/>
      <c r="M26" s="5"/>
      <c r="N26" s="5"/>
    </row>
    <row r="27" spans="1:14" ht="15" customHeight="1">
      <c r="A27" s="92" t="s">
        <v>18</v>
      </c>
      <c r="B27" s="39">
        <v>1112</v>
      </c>
      <c r="C27" s="40" t="s">
        <v>84</v>
      </c>
      <c r="D27" s="53">
        <v>0</v>
      </c>
      <c r="E27" s="53"/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72">
        <v>0</v>
      </c>
      <c r="L27" s="5"/>
      <c r="M27" s="5"/>
      <c r="N27" s="5"/>
    </row>
    <row r="28" spans="1:14" s="14" customFormat="1" ht="15.75" customHeight="1">
      <c r="A28" s="93" t="s">
        <v>19</v>
      </c>
      <c r="B28" s="63">
        <v>1120</v>
      </c>
      <c r="C28" s="42" t="s">
        <v>85</v>
      </c>
      <c r="D28" s="54">
        <v>0</v>
      </c>
      <c r="E28" s="54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73">
        <v>0</v>
      </c>
      <c r="L28" s="13"/>
      <c r="M28" s="13"/>
      <c r="N28" s="13"/>
    </row>
    <row r="29" spans="1:14" s="14" customFormat="1" ht="28.5">
      <c r="A29" s="94" t="s">
        <v>20</v>
      </c>
      <c r="B29" s="63">
        <v>1130</v>
      </c>
      <c r="C29" s="42" t="s">
        <v>86</v>
      </c>
      <c r="D29" s="52">
        <f aca="true" t="shared" si="4" ref="D29:K29">SUM(D30:D36,D39:D41)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2">
        <f t="shared" si="4"/>
        <v>0</v>
      </c>
      <c r="K29" s="71">
        <f t="shared" si="4"/>
        <v>0</v>
      </c>
      <c r="L29" s="13"/>
      <c r="M29" s="13"/>
      <c r="N29" s="13"/>
    </row>
    <row r="30" spans="1:14" ht="15" customHeight="1">
      <c r="A30" s="92" t="s">
        <v>21</v>
      </c>
      <c r="B30" s="39">
        <v>1131</v>
      </c>
      <c r="C30" s="40" t="s">
        <v>87</v>
      </c>
      <c r="D30" s="53">
        <v>0</v>
      </c>
      <c r="E30" s="53"/>
      <c r="F30" s="53">
        <v>0</v>
      </c>
      <c r="G30" s="53">
        <v>0</v>
      </c>
      <c r="H30" s="53">
        <v>0</v>
      </c>
      <c r="I30" s="53"/>
      <c r="J30" s="53"/>
      <c r="K30" s="72">
        <v>0</v>
      </c>
      <c r="L30" s="5"/>
      <c r="M30" s="5"/>
      <c r="N30" s="5"/>
    </row>
    <row r="31" spans="1:14" ht="14.25" customHeight="1">
      <c r="A31" s="92" t="s">
        <v>23</v>
      </c>
      <c r="B31" s="39">
        <v>1132</v>
      </c>
      <c r="C31" s="40" t="s">
        <v>88</v>
      </c>
      <c r="D31" s="53">
        <v>0</v>
      </c>
      <c r="E31" s="53"/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72">
        <v>0</v>
      </c>
      <c r="L31" s="5"/>
      <c r="M31" s="5"/>
      <c r="N31" s="5"/>
    </row>
    <row r="32" spans="1:14" ht="15" hidden="1">
      <c r="A32" s="92" t="s">
        <v>93</v>
      </c>
      <c r="B32" s="39">
        <v>1133</v>
      </c>
      <c r="C32" s="40" t="s">
        <v>90</v>
      </c>
      <c r="D32" s="53"/>
      <c r="E32" s="53"/>
      <c r="F32" s="53">
        <v>0</v>
      </c>
      <c r="G32" s="53">
        <v>0</v>
      </c>
      <c r="H32" s="53"/>
      <c r="I32" s="53"/>
      <c r="J32" s="53"/>
      <c r="K32" s="72"/>
      <c r="L32" s="5"/>
      <c r="M32" s="5"/>
      <c r="N32" s="5"/>
    </row>
    <row r="33" spans="1:14" ht="15" customHeight="1">
      <c r="A33" s="92" t="s">
        <v>93</v>
      </c>
      <c r="B33" s="39">
        <v>1133</v>
      </c>
      <c r="C33" s="40" t="s">
        <v>89</v>
      </c>
      <c r="D33" s="53">
        <v>0</v>
      </c>
      <c r="E33" s="53"/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72">
        <v>0</v>
      </c>
      <c r="L33" s="5"/>
      <c r="M33" s="5"/>
      <c r="N33" s="5"/>
    </row>
    <row r="34" spans="1:14" ht="14.25" customHeight="1">
      <c r="A34" s="92" t="s">
        <v>24</v>
      </c>
      <c r="B34" s="39">
        <v>1134</v>
      </c>
      <c r="C34" s="40" t="s">
        <v>90</v>
      </c>
      <c r="D34" s="53">
        <v>0</v>
      </c>
      <c r="E34" s="53"/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72">
        <v>0</v>
      </c>
      <c r="L34" s="5"/>
      <c r="M34" s="5"/>
      <c r="N34" s="5"/>
    </row>
    <row r="35" spans="1:14" ht="28.5">
      <c r="A35" s="95" t="s">
        <v>25</v>
      </c>
      <c r="B35" s="39">
        <v>1135</v>
      </c>
      <c r="C35" s="40" t="s">
        <v>91</v>
      </c>
      <c r="D35" s="53">
        <v>0</v>
      </c>
      <c r="E35" s="53"/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72">
        <v>0</v>
      </c>
      <c r="L35" s="5"/>
      <c r="M35" s="5"/>
      <c r="N35" s="5"/>
    </row>
    <row r="36" spans="1:14" ht="14.25" customHeight="1">
      <c r="A36" s="92" t="s">
        <v>26</v>
      </c>
      <c r="B36" s="39">
        <v>1136</v>
      </c>
      <c r="C36" s="40" t="s">
        <v>92</v>
      </c>
      <c r="D36" s="53">
        <v>0</v>
      </c>
      <c r="E36" s="53"/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72">
        <v>0</v>
      </c>
      <c r="L36" s="5"/>
      <c r="M36" s="5"/>
      <c r="N36" s="5"/>
    </row>
    <row r="37" spans="1:11" ht="15.75" customHeight="1" hidden="1" thickBot="1">
      <c r="A37" s="81"/>
      <c r="B37" s="44"/>
      <c r="C37" s="43"/>
      <c r="D37" s="74"/>
      <c r="E37" s="74"/>
      <c r="F37" s="53">
        <v>0</v>
      </c>
      <c r="G37" s="53">
        <v>0</v>
      </c>
      <c r="H37" s="74"/>
      <c r="I37" s="74"/>
      <c r="J37" s="74"/>
      <c r="K37" s="75"/>
    </row>
    <row r="38" spans="1:14" ht="15.75" hidden="1" thickTop="1">
      <c r="A38" s="66">
        <v>1</v>
      </c>
      <c r="B38" s="38">
        <v>2</v>
      </c>
      <c r="C38" s="38">
        <v>3</v>
      </c>
      <c r="D38" s="55">
        <v>4</v>
      </c>
      <c r="E38" s="56">
        <v>5</v>
      </c>
      <c r="F38" s="53">
        <v>0</v>
      </c>
      <c r="G38" s="53">
        <v>0</v>
      </c>
      <c r="H38" s="55"/>
      <c r="I38" s="55"/>
      <c r="J38" s="55"/>
      <c r="K38" s="76"/>
      <c r="L38" s="9"/>
      <c r="M38" s="9"/>
      <c r="N38" s="9"/>
    </row>
    <row r="39" spans="1:14" ht="28.5">
      <c r="A39" s="95" t="s">
        <v>27</v>
      </c>
      <c r="B39" s="39">
        <v>1137</v>
      </c>
      <c r="C39" s="39">
        <v>140</v>
      </c>
      <c r="D39" s="53">
        <v>0</v>
      </c>
      <c r="E39" s="53"/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72">
        <v>0</v>
      </c>
      <c r="L39" s="5"/>
      <c r="M39" s="5"/>
      <c r="N39" s="5"/>
    </row>
    <row r="40" spans="1:14" ht="15" customHeight="1">
      <c r="A40" s="92" t="s">
        <v>54</v>
      </c>
      <c r="B40" s="39">
        <v>1138</v>
      </c>
      <c r="C40" s="39">
        <v>150</v>
      </c>
      <c r="D40" s="53">
        <v>0</v>
      </c>
      <c r="E40" s="53"/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72">
        <v>0</v>
      </c>
      <c r="L40" s="5"/>
      <c r="M40" s="5"/>
      <c r="N40" s="5"/>
    </row>
    <row r="41" spans="1:14" ht="13.5" customHeight="1" thickBot="1">
      <c r="A41" s="92" t="s">
        <v>28</v>
      </c>
      <c r="B41" s="39">
        <v>1139</v>
      </c>
      <c r="C41" s="39">
        <v>160</v>
      </c>
      <c r="D41" s="53">
        <v>0</v>
      </c>
      <c r="E41" s="53"/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72">
        <v>0</v>
      </c>
      <c r="L41" s="5"/>
      <c r="M41" s="5"/>
      <c r="N41" s="5"/>
    </row>
    <row r="42" spans="1:14" ht="13.5" customHeight="1" thickTop="1">
      <c r="A42" s="66">
        <v>1</v>
      </c>
      <c r="B42" s="38">
        <v>2</v>
      </c>
      <c r="C42" s="38">
        <v>3</v>
      </c>
      <c r="D42" s="38">
        <v>4</v>
      </c>
      <c r="E42" s="45">
        <v>5</v>
      </c>
      <c r="F42" s="38">
        <v>5</v>
      </c>
      <c r="G42" s="38">
        <v>6</v>
      </c>
      <c r="H42" s="38">
        <v>7</v>
      </c>
      <c r="I42" s="38">
        <v>8</v>
      </c>
      <c r="J42" s="38">
        <v>9</v>
      </c>
      <c r="K42" s="67">
        <v>10</v>
      </c>
      <c r="L42" s="5"/>
      <c r="M42" s="5"/>
      <c r="N42" s="5"/>
    </row>
    <row r="43" spans="1:14" s="14" customFormat="1" ht="15">
      <c r="A43" s="93" t="s">
        <v>29</v>
      </c>
      <c r="B43" s="63">
        <v>1140</v>
      </c>
      <c r="C43" s="41">
        <v>170</v>
      </c>
      <c r="D43" s="54">
        <v>0</v>
      </c>
      <c r="E43" s="54"/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73">
        <v>0</v>
      </c>
      <c r="L43" s="13"/>
      <c r="M43" s="13"/>
      <c r="N43" s="13"/>
    </row>
    <row r="44" spans="1:14" s="14" customFormat="1" ht="42.75">
      <c r="A44" s="94" t="s">
        <v>38</v>
      </c>
      <c r="B44" s="41">
        <v>1150</v>
      </c>
      <c r="C44" s="41">
        <v>180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77">
        <v>0</v>
      </c>
      <c r="L44" s="13"/>
      <c r="M44" s="13"/>
      <c r="N44" s="13"/>
    </row>
    <row r="45" spans="1:14" s="14" customFormat="1" ht="14.25" customHeight="1">
      <c r="A45" s="93" t="s">
        <v>30</v>
      </c>
      <c r="B45" s="63">
        <v>1160</v>
      </c>
      <c r="C45" s="41">
        <v>190</v>
      </c>
      <c r="D45" s="52">
        <f aca="true" t="shared" si="5" ref="D45:K45">SUM(D46:D51)</f>
        <v>0</v>
      </c>
      <c r="E45" s="52">
        <f t="shared" si="5"/>
        <v>0</v>
      </c>
      <c r="F45" s="52">
        <f t="shared" si="5"/>
        <v>0</v>
      </c>
      <c r="G45" s="52">
        <f t="shared" si="5"/>
        <v>0</v>
      </c>
      <c r="H45" s="52">
        <f t="shared" si="5"/>
        <v>0</v>
      </c>
      <c r="I45" s="52">
        <f t="shared" si="5"/>
        <v>0</v>
      </c>
      <c r="J45" s="52">
        <f t="shared" si="5"/>
        <v>0</v>
      </c>
      <c r="K45" s="71">
        <f t="shared" si="5"/>
        <v>0</v>
      </c>
      <c r="L45" s="13"/>
      <c r="M45" s="13"/>
      <c r="N45" s="13"/>
    </row>
    <row r="46" spans="1:14" ht="16.5" customHeight="1">
      <c r="A46" s="92" t="s">
        <v>31</v>
      </c>
      <c r="B46" s="39">
        <v>1161</v>
      </c>
      <c r="C46" s="39">
        <v>200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77">
        <v>0</v>
      </c>
      <c r="L46" s="5"/>
      <c r="M46" s="5"/>
      <c r="N46" s="5"/>
    </row>
    <row r="47" spans="1:14" ht="18" customHeight="1">
      <c r="A47" s="92" t="s">
        <v>32</v>
      </c>
      <c r="B47" s="39">
        <v>1162</v>
      </c>
      <c r="C47" s="39">
        <v>210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77">
        <v>0</v>
      </c>
      <c r="L47" s="5"/>
      <c r="M47" s="5"/>
      <c r="N47" s="5"/>
    </row>
    <row r="48" spans="1:14" ht="15.75" customHeight="1">
      <c r="A48" s="92" t="s">
        <v>33</v>
      </c>
      <c r="B48" s="39">
        <v>1163</v>
      </c>
      <c r="C48" s="39">
        <v>220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77">
        <v>0</v>
      </c>
      <c r="L48" s="5"/>
      <c r="M48" s="5"/>
      <c r="N48" s="5"/>
    </row>
    <row r="49" spans="1:14" ht="17.25" customHeight="1">
      <c r="A49" s="92" t="s">
        <v>40</v>
      </c>
      <c r="B49" s="39">
        <v>1164</v>
      </c>
      <c r="C49" s="39">
        <v>230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77">
        <v>0</v>
      </c>
      <c r="L49" s="5"/>
      <c r="M49" s="5"/>
      <c r="N49" s="5"/>
    </row>
    <row r="50" spans="1:14" ht="18" customHeight="1">
      <c r="A50" s="92" t="s">
        <v>34</v>
      </c>
      <c r="B50" s="39">
        <v>1165</v>
      </c>
      <c r="C50" s="39">
        <v>240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77">
        <v>0</v>
      </c>
      <c r="L50" s="5"/>
      <c r="M50" s="5"/>
      <c r="N50" s="5"/>
    </row>
    <row r="51" spans="1:14" ht="18.75" customHeight="1">
      <c r="A51" s="92" t="s">
        <v>35</v>
      </c>
      <c r="B51" s="39">
        <v>1166</v>
      </c>
      <c r="C51" s="39">
        <v>250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77">
        <v>0</v>
      </c>
      <c r="L51" s="5"/>
      <c r="M51" s="5"/>
      <c r="N51" s="5"/>
    </row>
    <row r="52" spans="1:14" s="14" customFormat="1" ht="18" customHeight="1">
      <c r="A52" s="93" t="s">
        <v>36</v>
      </c>
      <c r="B52" s="63">
        <v>1170</v>
      </c>
      <c r="C52" s="41">
        <v>260</v>
      </c>
      <c r="D52" s="54">
        <v>0</v>
      </c>
      <c r="E52" s="54"/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73">
        <v>0</v>
      </c>
      <c r="L52" s="13"/>
      <c r="M52" s="13"/>
      <c r="N52" s="13"/>
    </row>
    <row r="53" spans="1:14" s="37" customFormat="1" ht="28.5">
      <c r="A53" s="95" t="s">
        <v>98</v>
      </c>
      <c r="B53" s="39">
        <v>1171</v>
      </c>
      <c r="C53" s="39">
        <v>270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72">
        <v>0</v>
      </c>
      <c r="L53" s="36"/>
      <c r="M53" s="36"/>
      <c r="N53" s="36"/>
    </row>
    <row r="54" spans="1:14" s="37" customFormat="1" ht="32.25" customHeight="1">
      <c r="A54" s="95" t="s">
        <v>99</v>
      </c>
      <c r="B54" s="39">
        <v>1172</v>
      </c>
      <c r="C54" s="39">
        <v>280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72">
        <v>0</v>
      </c>
      <c r="L54" s="36"/>
      <c r="M54" s="36"/>
      <c r="N54" s="36"/>
    </row>
    <row r="55" spans="1:14" ht="15.75" customHeight="1">
      <c r="A55" s="96" t="s">
        <v>37</v>
      </c>
      <c r="B55" s="39">
        <v>1200</v>
      </c>
      <c r="C55" s="46">
        <v>290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72">
        <v>0</v>
      </c>
      <c r="L55" s="5"/>
      <c r="M55" s="5"/>
      <c r="N55" s="5"/>
    </row>
    <row r="56" spans="1:14" s="14" customFormat="1" ht="15" customHeight="1">
      <c r="A56" s="94" t="s">
        <v>77</v>
      </c>
      <c r="B56" s="63">
        <v>1300</v>
      </c>
      <c r="C56" s="41">
        <v>300</v>
      </c>
      <c r="D56" s="54">
        <f aca="true" t="shared" si="6" ref="D56:K56">D59</f>
        <v>0</v>
      </c>
      <c r="E56" s="54">
        <f t="shared" si="6"/>
        <v>0</v>
      </c>
      <c r="F56" s="54">
        <f t="shared" si="6"/>
        <v>0</v>
      </c>
      <c r="G56" s="54">
        <f t="shared" si="6"/>
        <v>0</v>
      </c>
      <c r="H56" s="54">
        <f t="shared" si="6"/>
        <v>0</v>
      </c>
      <c r="I56" s="54">
        <f t="shared" si="6"/>
        <v>0</v>
      </c>
      <c r="J56" s="54">
        <f t="shared" si="6"/>
        <v>0</v>
      </c>
      <c r="K56" s="73">
        <f t="shared" si="6"/>
        <v>0</v>
      </c>
      <c r="L56" s="13"/>
      <c r="M56" s="13"/>
      <c r="N56" s="13"/>
    </row>
    <row r="57" spans="1:14" s="14" customFormat="1" ht="28.5">
      <c r="A57" s="94" t="s">
        <v>41</v>
      </c>
      <c r="B57" s="41">
        <v>1310</v>
      </c>
      <c r="C57" s="41">
        <v>310</v>
      </c>
      <c r="D57" s="57">
        <v>0</v>
      </c>
      <c r="E57" s="57"/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77">
        <v>0</v>
      </c>
      <c r="L57" s="13"/>
      <c r="M57" s="13"/>
      <c r="N57" s="13"/>
    </row>
    <row r="58" spans="1:14" s="14" customFormat="1" ht="28.5">
      <c r="A58" s="94" t="s">
        <v>55</v>
      </c>
      <c r="B58" s="41">
        <v>1320</v>
      </c>
      <c r="C58" s="41">
        <v>320</v>
      </c>
      <c r="D58" s="57">
        <v>0</v>
      </c>
      <c r="E58" s="57"/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77">
        <v>0</v>
      </c>
      <c r="L58" s="13"/>
      <c r="M58" s="13"/>
      <c r="N58" s="13"/>
    </row>
    <row r="59" spans="1:14" s="14" customFormat="1" ht="14.25" customHeight="1">
      <c r="A59" s="93" t="s">
        <v>42</v>
      </c>
      <c r="B59" s="63">
        <v>1340</v>
      </c>
      <c r="C59" s="41">
        <v>330</v>
      </c>
      <c r="D59" s="52">
        <f aca="true" t="shared" si="7" ref="D59:K59">SUM(D60:D62)</f>
        <v>0</v>
      </c>
      <c r="E59" s="52">
        <f t="shared" si="7"/>
        <v>0</v>
      </c>
      <c r="F59" s="52">
        <f t="shared" si="7"/>
        <v>0</v>
      </c>
      <c r="G59" s="52">
        <f t="shared" si="7"/>
        <v>0</v>
      </c>
      <c r="H59" s="52">
        <f t="shared" si="7"/>
        <v>0</v>
      </c>
      <c r="I59" s="52">
        <f t="shared" si="7"/>
        <v>0</v>
      </c>
      <c r="J59" s="52">
        <f t="shared" si="7"/>
        <v>0</v>
      </c>
      <c r="K59" s="71">
        <f t="shared" si="7"/>
        <v>0</v>
      </c>
      <c r="L59" s="13"/>
      <c r="M59" s="13"/>
      <c r="N59" s="13"/>
    </row>
    <row r="60" spans="1:14" ht="15.75" customHeight="1">
      <c r="A60" s="92" t="s">
        <v>43</v>
      </c>
      <c r="B60" s="39">
        <v>1341</v>
      </c>
      <c r="C60" s="39">
        <v>340</v>
      </c>
      <c r="D60" s="57">
        <v>0</v>
      </c>
      <c r="E60" s="57"/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77">
        <v>0</v>
      </c>
      <c r="L60" s="5"/>
      <c r="M60" s="5"/>
      <c r="N60" s="5"/>
    </row>
    <row r="61" spans="1:14" ht="16.5" customHeight="1">
      <c r="A61" s="92" t="s">
        <v>73</v>
      </c>
      <c r="B61" s="39">
        <v>1342</v>
      </c>
      <c r="C61" s="39">
        <v>350</v>
      </c>
      <c r="D61" s="57">
        <v>0</v>
      </c>
      <c r="E61" s="57"/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77">
        <v>0</v>
      </c>
      <c r="L61" s="5"/>
      <c r="M61" s="5"/>
      <c r="N61" s="5"/>
    </row>
    <row r="62" spans="1:14" ht="19.5" customHeight="1">
      <c r="A62" s="92" t="s">
        <v>44</v>
      </c>
      <c r="B62" s="39">
        <v>1343</v>
      </c>
      <c r="C62" s="39">
        <v>360</v>
      </c>
      <c r="D62" s="57">
        <v>0</v>
      </c>
      <c r="E62" s="57"/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77">
        <v>0</v>
      </c>
      <c r="L62" s="5"/>
      <c r="M62" s="5"/>
      <c r="N62" s="5"/>
    </row>
    <row r="63" spans="1:14" s="14" customFormat="1" ht="17.25" customHeight="1">
      <c r="A63" s="93" t="s">
        <v>45</v>
      </c>
      <c r="B63" s="41">
        <v>1350</v>
      </c>
      <c r="C63" s="41">
        <v>370</v>
      </c>
      <c r="D63" s="57">
        <v>0</v>
      </c>
      <c r="E63" s="57"/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77">
        <v>0</v>
      </c>
      <c r="L63" s="13"/>
      <c r="M63" s="13"/>
      <c r="N63" s="13"/>
    </row>
    <row r="64" spans="1:14" s="1" customFormat="1" ht="15" customHeight="1">
      <c r="A64" s="97" t="s">
        <v>46</v>
      </c>
      <c r="B64" s="46">
        <v>2000</v>
      </c>
      <c r="C64" s="46">
        <v>380</v>
      </c>
      <c r="D64" s="58">
        <f aca="true" t="shared" si="8" ref="D64:K64">SUM(D65,D77,D78)</f>
        <v>0</v>
      </c>
      <c r="E64" s="58">
        <f t="shared" si="8"/>
        <v>0</v>
      </c>
      <c r="F64" s="58">
        <f t="shared" si="8"/>
        <v>0</v>
      </c>
      <c r="G64" s="58">
        <f t="shared" si="8"/>
        <v>0</v>
      </c>
      <c r="H64" s="58">
        <f t="shared" si="8"/>
        <v>0</v>
      </c>
      <c r="I64" s="58">
        <f t="shared" si="8"/>
        <v>0</v>
      </c>
      <c r="J64" s="58">
        <f t="shared" si="8"/>
        <v>0</v>
      </c>
      <c r="K64" s="78">
        <f t="shared" si="8"/>
        <v>0</v>
      </c>
      <c r="L64" s="18"/>
      <c r="M64" s="18"/>
      <c r="N64" s="18"/>
    </row>
    <row r="65" spans="1:14" s="1" customFormat="1" ht="14.25" customHeight="1">
      <c r="A65" s="97" t="s">
        <v>47</v>
      </c>
      <c r="B65" s="46">
        <v>2100</v>
      </c>
      <c r="C65" s="46">
        <v>390</v>
      </c>
      <c r="D65" s="58">
        <f aca="true" t="shared" si="9" ref="D65:K65">SUM(D66:D67,D72)</f>
        <v>0</v>
      </c>
      <c r="E65" s="58">
        <f t="shared" si="9"/>
        <v>0</v>
      </c>
      <c r="F65" s="58">
        <f t="shared" si="9"/>
        <v>0</v>
      </c>
      <c r="G65" s="58">
        <f t="shared" si="9"/>
        <v>0</v>
      </c>
      <c r="H65" s="58">
        <f t="shared" si="9"/>
        <v>0</v>
      </c>
      <c r="I65" s="58">
        <f t="shared" si="9"/>
        <v>0</v>
      </c>
      <c r="J65" s="58">
        <f t="shared" si="9"/>
        <v>0</v>
      </c>
      <c r="K65" s="78">
        <f t="shared" si="9"/>
        <v>0</v>
      </c>
      <c r="L65" s="18"/>
      <c r="M65" s="18"/>
      <c r="N65" s="18"/>
    </row>
    <row r="66" spans="1:14" s="14" customFormat="1" ht="27.75" customHeight="1">
      <c r="A66" s="94" t="s">
        <v>48</v>
      </c>
      <c r="B66" s="41">
        <v>2110</v>
      </c>
      <c r="C66" s="41">
        <v>400</v>
      </c>
      <c r="D66" s="57">
        <v>0</v>
      </c>
      <c r="E66" s="57"/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77">
        <v>0</v>
      </c>
      <c r="L66" s="13"/>
      <c r="M66" s="13"/>
      <c r="N66" s="13"/>
    </row>
    <row r="67" spans="1:14" s="14" customFormat="1" ht="15.75" customHeight="1">
      <c r="A67" s="93" t="s">
        <v>49</v>
      </c>
      <c r="B67" s="41">
        <v>2120</v>
      </c>
      <c r="C67" s="41">
        <v>410</v>
      </c>
      <c r="D67" s="59">
        <f aca="true" t="shared" si="10" ref="D67:K67">SUM(D68:D70)</f>
        <v>0</v>
      </c>
      <c r="E67" s="59">
        <f t="shared" si="10"/>
        <v>0</v>
      </c>
      <c r="F67" s="59">
        <f t="shared" si="10"/>
        <v>0</v>
      </c>
      <c r="G67" s="59">
        <f t="shared" si="10"/>
        <v>0</v>
      </c>
      <c r="H67" s="59">
        <f t="shared" si="10"/>
        <v>0</v>
      </c>
      <c r="I67" s="59">
        <f t="shared" si="10"/>
        <v>0</v>
      </c>
      <c r="J67" s="59">
        <f t="shared" si="10"/>
        <v>0</v>
      </c>
      <c r="K67" s="79">
        <f t="shared" si="10"/>
        <v>0</v>
      </c>
      <c r="L67" s="13"/>
      <c r="M67" s="13"/>
      <c r="N67" s="13"/>
    </row>
    <row r="68" spans="1:14" ht="14.25" customHeight="1">
      <c r="A68" s="92" t="s">
        <v>50</v>
      </c>
      <c r="B68" s="39">
        <v>2121</v>
      </c>
      <c r="C68" s="39">
        <v>420</v>
      </c>
      <c r="D68" s="53">
        <v>0</v>
      </c>
      <c r="E68" s="53"/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72">
        <v>0</v>
      </c>
      <c r="L68" s="5"/>
      <c r="M68" s="5"/>
      <c r="N68" s="5"/>
    </row>
    <row r="69" spans="1:14" ht="16.5" customHeight="1">
      <c r="A69" s="95" t="s">
        <v>56</v>
      </c>
      <c r="B69" s="39">
        <v>2122</v>
      </c>
      <c r="C69" s="39">
        <v>430</v>
      </c>
      <c r="D69" s="53">
        <v>0</v>
      </c>
      <c r="E69" s="53"/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72">
        <v>0</v>
      </c>
      <c r="L69" s="5"/>
      <c r="M69" s="5"/>
      <c r="N69" s="5"/>
    </row>
    <row r="70" spans="1:14" ht="15" customHeight="1" thickBot="1">
      <c r="A70" s="92" t="s">
        <v>51</v>
      </c>
      <c r="B70" s="39">
        <v>2123</v>
      </c>
      <c r="C70" s="39">
        <v>440</v>
      </c>
      <c r="D70" s="53">
        <v>0</v>
      </c>
      <c r="E70" s="53"/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72">
        <v>0</v>
      </c>
      <c r="L70" s="5"/>
      <c r="M70" s="5"/>
      <c r="N70" s="5"/>
    </row>
    <row r="71" spans="1:14" ht="15" customHeight="1" thickTop="1">
      <c r="A71" s="66">
        <v>1</v>
      </c>
      <c r="B71" s="38">
        <v>2</v>
      </c>
      <c r="C71" s="38">
        <v>3</v>
      </c>
      <c r="D71" s="38">
        <v>4</v>
      </c>
      <c r="E71" s="38">
        <v>5</v>
      </c>
      <c r="F71" s="38">
        <v>5</v>
      </c>
      <c r="G71" s="38">
        <v>6</v>
      </c>
      <c r="H71" s="38">
        <v>7</v>
      </c>
      <c r="I71" s="38">
        <v>8</v>
      </c>
      <c r="J71" s="38">
        <v>9</v>
      </c>
      <c r="K71" s="67">
        <v>10</v>
      </c>
      <c r="L71" s="5"/>
      <c r="M71" s="5"/>
      <c r="N71" s="5"/>
    </row>
    <row r="72" spans="1:14" s="14" customFormat="1" ht="28.5">
      <c r="A72" s="94" t="s">
        <v>52</v>
      </c>
      <c r="B72" s="41">
        <v>2130</v>
      </c>
      <c r="C72" s="41">
        <v>450</v>
      </c>
      <c r="D72" s="52">
        <f aca="true" t="shared" si="11" ref="D72:K72">SUM(D73:D76)</f>
        <v>0</v>
      </c>
      <c r="E72" s="52">
        <f t="shared" si="11"/>
        <v>0</v>
      </c>
      <c r="F72" s="52">
        <f t="shared" si="11"/>
        <v>0</v>
      </c>
      <c r="G72" s="52">
        <f t="shared" si="11"/>
        <v>0</v>
      </c>
      <c r="H72" s="52">
        <f t="shared" si="11"/>
        <v>0</v>
      </c>
      <c r="I72" s="52">
        <f t="shared" si="11"/>
        <v>0</v>
      </c>
      <c r="J72" s="52">
        <f t="shared" si="11"/>
        <v>0</v>
      </c>
      <c r="K72" s="71">
        <f t="shared" si="11"/>
        <v>0</v>
      </c>
      <c r="L72" s="13"/>
      <c r="M72" s="13"/>
      <c r="N72" s="13"/>
    </row>
    <row r="73" spans="1:14" ht="28.5">
      <c r="A73" s="95" t="s">
        <v>53</v>
      </c>
      <c r="B73" s="39">
        <v>2131</v>
      </c>
      <c r="C73" s="39">
        <v>460</v>
      </c>
      <c r="D73" s="53">
        <v>0</v>
      </c>
      <c r="E73" s="53"/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72">
        <v>0</v>
      </c>
      <c r="L73" s="5"/>
      <c r="M73" s="5"/>
      <c r="N73" s="5"/>
    </row>
    <row r="74" spans="1:14" ht="28.5">
      <c r="A74" s="95" t="s">
        <v>57</v>
      </c>
      <c r="B74" s="39">
        <v>2132</v>
      </c>
      <c r="C74" s="39">
        <v>470</v>
      </c>
      <c r="D74" s="53">
        <v>0</v>
      </c>
      <c r="E74" s="53"/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72">
        <v>0</v>
      </c>
      <c r="L74" s="5"/>
      <c r="M74" s="5"/>
      <c r="N74" s="5"/>
    </row>
    <row r="75" spans="1:14" ht="15" customHeight="1">
      <c r="A75" s="95" t="s">
        <v>100</v>
      </c>
      <c r="B75" s="39">
        <v>2133</v>
      </c>
      <c r="C75" s="39">
        <v>480</v>
      </c>
      <c r="D75" s="53">
        <v>0</v>
      </c>
      <c r="E75" s="53"/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72">
        <v>0</v>
      </c>
      <c r="L75" s="5"/>
      <c r="M75" s="5"/>
      <c r="N75" s="5"/>
    </row>
    <row r="76" spans="1:14" ht="14.25" customHeight="1">
      <c r="A76" s="95" t="s">
        <v>101</v>
      </c>
      <c r="B76" s="39">
        <v>2140</v>
      </c>
      <c r="C76" s="39">
        <v>490</v>
      </c>
      <c r="D76" s="53">
        <v>0</v>
      </c>
      <c r="E76" s="53"/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72">
        <v>0</v>
      </c>
      <c r="L76" s="5"/>
      <c r="M76" s="5"/>
      <c r="N76" s="5"/>
    </row>
    <row r="77" spans="1:14" ht="15" customHeight="1">
      <c r="A77" s="95" t="s">
        <v>102</v>
      </c>
      <c r="B77" s="39">
        <v>2141</v>
      </c>
      <c r="C77" s="39">
        <v>500</v>
      </c>
      <c r="D77" s="53">
        <v>0</v>
      </c>
      <c r="E77" s="53"/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72">
        <v>0</v>
      </c>
      <c r="L77" s="5"/>
      <c r="M77" s="5"/>
      <c r="N77" s="5"/>
    </row>
    <row r="78" spans="1:14" ht="14.25" customHeight="1">
      <c r="A78" s="92" t="s">
        <v>103</v>
      </c>
      <c r="B78" s="39">
        <v>2142</v>
      </c>
      <c r="C78" s="39">
        <v>510</v>
      </c>
      <c r="D78" s="53">
        <v>0</v>
      </c>
      <c r="E78" s="53"/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72">
        <v>0</v>
      </c>
      <c r="L78" s="5"/>
      <c r="M78" s="5"/>
      <c r="N78" s="5"/>
    </row>
    <row r="79" spans="1:14" ht="12" customHeight="1">
      <c r="A79" s="92" t="s">
        <v>104</v>
      </c>
      <c r="B79" s="39">
        <v>2143</v>
      </c>
      <c r="C79" s="39">
        <v>520</v>
      </c>
      <c r="D79" s="39" t="s">
        <v>80</v>
      </c>
      <c r="E79" s="39"/>
      <c r="F79" s="39" t="s">
        <v>80</v>
      </c>
      <c r="G79" s="39" t="s">
        <v>80</v>
      </c>
      <c r="H79" s="39" t="s">
        <v>95</v>
      </c>
      <c r="I79" s="39" t="s">
        <v>80</v>
      </c>
      <c r="J79" s="39" t="s">
        <v>80</v>
      </c>
      <c r="K79" s="80" t="s">
        <v>80</v>
      </c>
      <c r="L79" s="5"/>
      <c r="M79" s="5"/>
      <c r="N79" s="5"/>
    </row>
    <row r="80" spans="1:14" ht="14.25" hidden="1">
      <c r="A80" s="81"/>
      <c r="B80" s="43"/>
      <c r="C80" s="43"/>
      <c r="D80" s="43"/>
      <c r="E80" s="43"/>
      <c r="F80" s="43"/>
      <c r="G80" s="43"/>
      <c r="H80" s="43"/>
      <c r="I80" s="43"/>
      <c r="J80" s="43"/>
      <c r="K80" s="82"/>
      <c r="M80" s="5"/>
      <c r="N80" s="5"/>
    </row>
    <row r="81" spans="1:11" ht="0.75" customHeight="1" hidden="1">
      <c r="A81" s="81"/>
      <c r="B81" s="43"/>
      <c r="C81" s="43"/>
      <c r="D81" s="43"/>
      <c r="E81" s="43"/>
      <c r="F81" s="43"/>
      <c r="G81" s="43"/>
      <c r="H81" s="43"/>
      <c r="I81" s="43"/>
      <c r="J81" s="43"/>
      <c r="K81" s="82"/>
    </row>
    <row r="82" spans="1:11" ht="7.5" customHeight="1" hidden="1" thickBot="1">
      <c r="A82" s="81"/>
      <c r="B82" s="43"/>
      <c r="C82" s="43"/>
      <c r="D82" s="43"/>
      <c r="E82" s="43"/>
      <c r="F82" s="43"/>
      <c r="G82" s="43"/>
      <c r="H82" s="43"/>
      <c r="I82" s="43"/>
      <c r="J82" s="43"/>
      <c r="K82" s="82"/>
    </row>
    <row r="83" spans="1:11" ht="14.25" hidden="1">
      <c r="A83" s="81"/>
      <c r="B83" s="43"/>
      <c r="C83" s="43"/>
      <c r="D83" s="43"/>
      <c r="E83" s="43"/>
      <c r="F83" s="43"/>
      <c r="G83" s="43"/>
      <c r="H83" s="43"/>
      <c r="I83" s="43"/>
      <c r="J83" s="43" t="s">
        <v>74</v>
      </c>
      <c r="K83" s="82"/>
    </row>
    <row r="84" spans="1:14" ht="15" hidden="1" thickTop="1">
      <c r="A84" s="66">
        <v>1</v>
      </c>
      <c r="B84" s="38">
        <v>2</v>
      </c>
      <c r="C84" s="38">
        <v>3</v>
      </c>
      <c r="D84" s="38">
        <v>4</v>
      </c>
      <c r="E84" s="38">
        <v>5</v>
      </c>
      <c r="F84" s="38">
        <v>6</v>
      </c>
      <c r="G84" s="38">
        <v>7</v>
      </c>
      <c r="H84" s="38">
        <v>8</v>
      </c>
      <c r="I84" s="38">
        <v>9</v>
      </c>
      <c r="J84" s="38">
        <v>10</v>
      </c>
      <c r="K84" s="67">
        <v>11</v>
      </c>
      <c r="L84" s="9"/>
      <c r="M84" s="9"/>
      <c r="N84" s="9"/>
    </row>
    <row r="85" spans="1:14" ht="19.5" customHeight="1">
      <c r="A85" s="95" t="s">
        <v>105</v>
      </c>
      <c r="B85" s="39">
        <v>2144</v>
      </c>
      <c r="C85" s="39">
        <v>530</v>
      </c>
      <c r="D85" s="53">
        <v>0</v>
      </c>
      <c r="E85" s="53"/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72">
        <v>0</v>
      </c>
      <c r="L85" s="5"/>
      <c r="M85" s="5"/>
      <c r="N85" s="5"/>
    </row>
    <row r="86" spans="1:14" ht="18" customHeight="1">
      <c r="A86" s="96" t="s">
        <v>78</v>
      </c>
      <c r="B86" s="46">
        <v>2200</v>
      </c>
      <c r="C86" s="46">
        <v>540</v>
      </c>
      <c r="D86" s="60">
        <v>0</v>
      </c>
      <c r="E86" s="60"/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99">
        <v>0</v>
      </c>
      <c r="L86" s="5"/>
      <c r="M86" s="5"/>
      <c r="N86" s="5"/>
    </row>
    <row r="87" spans="1:14" ht="14.25" customHeight="1">
      <c r="A87" s="96" t="s">
        <v>106</v>
      </c>
      <c r="B87" s="46">
        <v>2300</v>
      </c>
      <c r="C87" s="46">
        <v>550</v>
      </c>
      <c r="D87" s="60">
        <v>0</v>
      </c>
      <c r="E87" s="60"/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99">
        <v>0</v>
      </c>
      <c r="L87" s="5"/>
      <c r="M87" s="5"/>
      <c r="N87" s="5"/>
    </row>
    <row r="88" spans="1:14" ht="15" customHeight="1">
      <c r="A88" s="95" t="s">
        <v>58</v>
      </c>
      <c r="B88" s="39">
        <v>2400</v>
      </c>
      <c r="C88" s="39">
        <v>560</v>
      </c>
      <c r="D88" s="53">
        <v>0</v>
      </c>
      <c r="E88" s="53"/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72">
        <v>0</v>
      </c>
      <c r="L88" s="5"/>
      <c r="M88" s="5"/>
      <c r="N88" s="5"/>
    </row>
    <row r="89" spans="1:14" ht="28.5">
      <c r="A89" s="95" t="s">
        <v>107</v>
      </c>
      <c r="B89" s="39">
        <v>2410</v>
      </c>
      <c r="C89" s="39">
        <v>570</v>
      </c>
      <c r="D89" s="53">
        <v>0</v>
      </c>
      <c r="E89" s="53"/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72">
        <v>0</v>
      </c>
      <c r="L89" s="5"/>
      <c r="M89" s="5"/>
      <c r="N89" s="5"/>
    </row>
    <row r="90" spans="1:14" s="1" customFormat="1" ht="28.5">
      <c r="A90" s="98" t="s">
        <v>75</v>
      </c>
      <c r="B90" s="39">
        <v>2420</v>
      </c>
      <c r="C90" s="39">
        <v>580</v>
      </c>
      <c r="D90" s="53">
        <v>0</v>
      </c>
      <c r="E90" s="53"/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72">
        <v>0</v>
      </c>
      <c r="L90" s="18"/>
      <c r="M90" s="18"/>
      <c r="N90" s="18"/>
    </row>
    <row r="91" spans="1:14" s="1" customFormat="1" ht="15.75">
      <c r="A91" s="98" t="s">
        <v>108</v>
      </c>
      <c r="B91" s="39">
        <v>2430</v>
      </c>
      <c r="C91" s="39">
        <v>590</v>
      </c>
      <c r="D91" s="58">
        <f aca="true" t="shared" si="12" ref="D91:K91">SUM(D92,D101)</f>
        <v>0</v>
      </c>
      <c r="E91" s="58">
        <f t="shared" si="12"/>
        <v>0</v>
      </c>
      <c r="F91" s="58">
        <f t="shared" si="12"/>
        <v>0</v>
      </c>
      <c r="G91" s="58">
        <f t="shared" si="12"/>
        <v>0</v>
      </c>
      <c r="H91" s="58">
        <f t="shared" si="12"/>
        <v>0</v>
      </c>
      <c r="I91" s="58">
        <f t="shared" si="12"/>
        <v>0</v>
      </c>
      <c r="J91" s="58">
        <f t="shared" si="12"/>
        <v>0</v>
      </c>
      <c r="K91" s="78">
        <f t="shared" si="12"/>
        <v>0</v>
      </c>
      <c r="L91" s="18"/>
      <c r="M91" s="18"/>
      <c r="N91" s="18"/>
    </row>
    <row r="92" spans="1:14" s="20" customFormat="1" ht="15">
      <c r="A92" s="95" t="s">
        <v>59</v>
      </c>
      <c r="B92" s="39">
        <v>2440</v>
      </c>
      <c r="C92" s="39">
        <v>600</v>
      </c>
      <c r="D92" s="61">
        <f aca="true" t="shared" si="13" ref="D92:K92">SUM(D93,D97)</f>
        <v>0</v>
      </c>
      <c r="E92" s="61">
        <f t="shared" si="13"/>
        <v>0</v>
      </c>
      <c r="F92" s="61">
        <f t="shared" si="13"/>
        <v>0</v>
      </c>
      <c r="G92" s="61">
        <f t="shared" si="13"/>
        <v>0</v>
      </c>
      <c r="H92" s="61">
        <f t="shared" si="13"/>
        <v>0</v>
      </c>
      <c r="I92" s="61">
        <f t="shared" si="13"/>
        <v>0</v>
      </c>
      <c r="J92" s="61">
        <f t="shared" si="13"/>
        <v>0</v>
      </c>
      <c r="K92" s="83">
        <f t="shared" si="13"/>
        <v>0</v>
      </c>
      <c r="L92" s="19"/>
      <c r="M92" s="19"/>
      <c r="N92" s="19"/>
    </row>
    <row r="93" spans="1:14" s="14" customFormat="1" ht="15">
      <c r="A93" s="94" t="s">
        <v>60</v>
      </c>
      <c r="B93" s="41">
        <v>4110</v>
      </c>
      <c r="C93" s="41">
        <v>610</v>
      </c>
      <c r="D93" s="62">
        <f aca="true" t="shared" si="14" ref="D93:K93">SUM(D94:D96)</f>
        <v>0</v>
      </c>
      <c r="E93" s="62">
        <f t="shared" si="14"/>
        <v>0</v>
      </c>
      <c r="F93" s="62">
        <f t="shared" si="14"/>
        <v>0</v>
      </c>
      <c r="G93" s="62">
        <f t="shared" si="14"/>
        <v>0</v>
      </c>
      <c r="H93" s="62">
        <f t="shared" si="14"/>
        <v>0</v>
      </c>
      <c r="I93" s="62">
        <f t="shared" si="14"/>
        <v>0</v>
      </c>
      <c r="J93" s="62">
        <f t="shared" si="14"/>
        <v>0</v>
      </c>
      <c r="K93" s="84">
        <f t="shared" si="14"/>
        <v>0</v>
      </c>
      <c r="L93" s="13"/>
      <c r="M93" s="13"/>
      <c r="N93" s="13"/>
    </row>
    <row r="94" spans="1:14" ht="28.5">
      <c r="A94" s="95" t="s">
        <v>61</v>
      </c>
      <c r="B94" s="39">
        <v>4111</v>
      </c>
      <c r="C94" s="39">
        <v>620</v>
      </c>
      <c r="D94" s="53">
        <v>0</v>
      </c>
      <c r="E94" s="53"/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72">
        <v>0</v>
      </c>
      <c r="L94" s="5"/>
      <c r="M94" s="5"/>
      <c r="N94" s="5"/>
    </row>
    <row r="95" spans="1:14" ht="18" customHeight="1">
      <c r="A95" s="95" t="s">
        <v>62</v>
      </c>
      <c r="B95" s="39">
        <v>4112</v>
      </c>
      <c r="C95" s="39">
        <v>630</v>
      </c>
      <c r="D95" s="53">
        <v>0</v>
      </c>
      <c r="E95" s="53"/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72">
        <v>0</v>
      </c>
      <c r="L95" s="5"/>
      <c r="M95" s="5"/>
      <c r="N95" s="5"/>
    </row>
    <row r="96" spans="1:14" ht="17.25" customHeight="1">
      <c r="A96" s="95" t="s">
        <v>63</v>
      </c>
      <c r="B96" s="39">
        <v>4113</v>
      </c>
      <c r="C96" s="39">
        <v>640</v>
      </c>
      <c r="D96" s="53">
        <v>0</v>
      </c>
      <c r="E96" s="53"/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72">
        <v>0</v>
      </c>
      <c r="L96" s="5"/>
      <c r="M96" s="5"/>
      <c r="N96" s="5"/>
    </row>
    <row r="97" spans="1:14" s="14" customFormat="1" ht="18" customHeight="1" thickBot="1">
      <c r="A97" s="100" t="s">
        <v>68</v>
      </c>
      <c r="B97" s="85">
        <v>4210</v>
      </c>
      <c r="C97" s="85">
        <v>650</v>
      </c>
      <c r="D97" s="86">
        <f aca="true" t="shared" si="15" ref="D97:K97">SUM(D98:D100)</f>
        <v>0</v>
      </c>
      <c r="E97" s="86">
        <f t="shared" si="15"/>
        <v>0</v>
      </c>
      <c r="F97" s="86">
        <f t="shared" si="15"/>
        <v>0</v>
      </c>
      <c r="G97" s="86">
        <f t="shared" si="15"/>
        <v>0</v>
      </c>
      <c r="H97" s="86">
        <f t="shared" si="15"/>
        <v>0</v>
      </c>
      <c r="I97" s="86">
        <f t="shared" si="15"/>
        <v>0</v>
      </c>
      <c r="J97" s="86">
        <f t="shared" si="15"/>
        <v>0</v>
      </c>
      <c r="K97" s="87">
        <f t="shared" si="15"/>
        <v>0</v>
      </c>
      <c r="L97" s="13"/>
      <c r="M97" s="13"/>
      <c r="N97" s="13"/>
    </row>
    <row r="98" spans="1:14" ht="24" customHeight="1" hidden="1">
      <c r="A98" s="91" t="s">
        <v>64</v>
      </c>
      <c r="B98" s="64">
        <v>4121</v>
      </c>
      <c r="C98" s="64">
        <v>650</v>
      </c>
      <c r="D98" s="65"/>
      <c r="E98" s="65"/>
      <c r="F98" s="65"/>
      <c r="G98" s="65"/>
      <c r="H98" s="65"/>
      <c r="I98" s="65"/>
      <c r="J98" s="65"/>
      <c r="K98" s="65"/>
      <c r="L98" s="10"/>
      <c r="M98" s="5"/>
      <c r="N98" s="5"/>
    </row>
    <row r="99" spans="1:14" ht="24.75" customHeight="1" hidden="1">
      <c r="A99" s="32" t="s">
        <v>65</v>
      </c>
      <c r="B99" s="11">
        <v>4122</v>
      </c>
      <c r="C99" s="11">
        <v>660</v>
      </c>
      <c r="D99" s="21"/>
      <c r="E99" s="21"/>
      <c r="F99" s="21"/>
      <c r="G99" s="21"/>
      <c r="H99" s="21"/>
      <c r="I99" s="21"/>
      <c r="J99" s="21"/>
      <c r="K99" s="21"/>
      <c r="L99" s="10"/>
      <c r="M99" s="5"/>
      <c r="N99" s="5"/>
    </row>
    <row r="100" spans="1:14" ht="14.25" customHeight="1" hidden="1">
      <c r="A100" s="30" t="s">
        <v>66</v>
      </c>
      <c r="B100" s="11">
        <v>4123</v>
      </c>
      <c r="C100" s="11">
        <v>670</v>
      </c>
      <c r="D100" s="21"/>
      <c r="E100" s="21"/>
      <c r="F100" s="21"/>
      <c r="G100" s="21"/>
      <c r="H100" s="21"/>
      <c r="I100" s="21"/>
      <c r="J100" s="21"/>
      <c r="K100" s="21"/>
      <c r="L100" s="10"/>
      <c r="M100" s="5"/>
      <c r="N100" s="5"/>
    </row>
    <row r="101" spans="1:14" s="1" customFormat="1" ht="15" customHeight="1" hidden="1">
      <c r="A101" s="34" t="s">
        <v>67</v>
      </c>
      <c r="B101" s="15">
        <v>4200</v>
      </c>
      <c r="C101" s="15">
        <v>680</v>
      </c>
      <c r="D101" s="23">
        <f aca="true" t="shared" si="16" ref="D101:K101">SUM(D102:D103)</f>
        <v>0</v>
      </c>
      <c r="E101" s="23">
        <f t="shared" si="16"/>
        <v>0</v>
      </c>
      <c r="F101" s="23">
        <f t="shared" si="16"/>
        <v>0</v>
      </c>
      <c r="G101" s="23">
        <f t="shared" si="16"/>
        <v>0</v>
      </c>
      <c r="H101" s="23">
        <f t="shared" si="16"/>
        <v>0</v>
      </c>
      <c r="I101" s="23">
        <f t="shared" si="16"/>
        <v>0</v>
      </c>
      <c r="J101" s="23">
        <f t="shared" si="16"/>
        <v>0</v>
      </c>
      <c r="K101" s="23">
        <f t="shared" si="16"/>
        <v>0</v>
      </c>
      <c r="L101" s="17"/>
      <c r="M101" s="18"/>
      <c r="N101" s="18"/>
    </row>
    <row r="102" spans="1:14" s="14" customFormat="1" ht="17.25" customHeight="1" hidden="1">
      <c r="A102" s="31" t="s">
        <v>68</v>
      </c>
      <c r="B102" s="16">
        <v>4210</v>
      </c>
      <c r="C102" s="16">
        <v>690</v>
      </c>
      <c r="D102" s="22"/>
      <c r="E102" s="22"/>
      <c r="F102" s="22"/>
      <c r="G102" s="22"/>
      <c r="H102" s="22"/>
      <c r="I102" s="22"/>
      <c r="J102" s="22"/>
      <c r="K102" s="22"/>
      <c r="L102" s="12"/>
      <c r="M102" s="13"/>
      <c r="N102" s="13"/>
    </row>
    <row r="103" spans="1:14" s="14" customFormat="1" ht="15" customHeight="1" hidden="1">
      <c r="A103" s="31" t="s">
        <v>69</v>
      </c>
      <c r="B103" s="16">
        <v>4220</v>
      </c>
      <c r="C103" s="16">
        <v>700</v>
      </c>
      <c r="D103" s="22"/>
      <c r="E103" s="22"/>
      <c r="F103" s="22"/>
      <c r="G103" s="22"/>
      <c r="H103" s="22"/>
      <c r="I103" s="22"/>
      <c r="J103" s="22"/>
      <c r="K103" s="22"/>
      <c r="L103" s="12"/>
      <c r="M103" s="13"/>
      <c r="N103" s="13"/>
    </row>
    <row r="104" spans="1:14" s="24" customFormat="1" ht="15.75" customHeight="1" hidden="1">
      <c r="A104" s="33" t="s">
        <v>79</v>
      </c>
      <c r="B104" s="25" t="s">
        <v>94</v>
      </c>
      <c r="C104" s="25">
        <v>710</v>
      </c>
      <c r="D104" s="26"/>
      <c r="E104" s="26"/>
      <c r="F104" s="26"/>
      <c r="G104" s="26"/>
      <c r="H104" s="26"/>
      <c r="I104" s="26"/>
      <c r="J104" s="26"/>
      <c r="K104" s="26"/>
      <c r="L104" s="27"/>
      <c r="M104" s="28"/>
      <c r="N104" s="28"/>
    </row>
    <row r="105" ht="12.75">
      <c r="A105" s="6" t="s">
        <v>109</v>
      </c>
    </row>
    <row r="106" ht="12.75" hidden="1">
      <c r="A106" s="7"/>
    </row>
    <row r="108" spans="1:9" ht="15.75">
      <c r="A108" s="47" t="s">
        <v>70</v>
      </c>
      <c r="B108" s="108"/>
      <c r="C108" s="108"/>
      <c r="D108" s="49"/>
      <c r="E108" s="49"/>
      <c r="F108" s="49"/>
      <c r="G108" s="108"/>
      <c r="H108" s="108" t="s">
        <v>132</v>
      </c>
      <c r="I108" s="108"/>
    </row>
    <row r="109" spans="1:13" ht="12.75" customHeight="1">
      <c r="A109" s="49"/>
      <c r="B109" s="321" t="s">
        <v>71</v>
      </c>
      <c r="C109" s="321"/>
      <c r="D109" s="49"/>
      <c r="E109" s="49"/>
      <c r="F109" s="49"/>
      <c r="G109" s="321" t="s">
        <v>76</v>
      </c>
      <c r="H109" s="321"/>
      <c r="I109" s="321"/>
      <c r="J109" s="322"/>
      <c r="K109" s="322"/>
      <c r="L109" s="322"/>
      <c r="M109" s="322"/>
    </row>
    <row r="110" spans="1:9" ht="15">
      <c r="A110" s="49"/>
      <c r="B110" s="49"/>
      <c r="C110" s="49"/>
      <c r="D110" s="49"/>
      <c r="E110" s="49"/>
      <c r="F110" s="49"/>
      <c r="G110" s="49"/>
      <c r="H110" s="49"/>
      <c r="I110" s="49"/>
    </row>
    <row r="111" spans="1:9" ht="15.75">
      <c r="A111" s="47" t="s">
        <v>121</v>
      </c>
      <c r="B111" s="108"/>
      <c r="C111" s="108"/>
      <c r="D111" s="49"/>
      <c r="E111" s="49"/>
      <c r="F111" s="49"/>
      <c r="G111" s="108"/>
      <c r="H111" s="108" t="s">
        <v>111</v>
      </c>
      <c r="I111" s="108"/>
    </row>
    <row r="112" spans="1:13" ht="15">
      <c r="A112" s="49"/>
      <c r="B112" s="321" t="s">
        <v>71</v>
      </c>
      <c r="C112" s="321"/>
      <c r="D112" s="49"/>
      <c r="E112" s="49"/>
      <c r="F112" s="49"/>
      <c r="G112" s="321" t="s">
        <v>76</v>
      </c>
      <c r="H112" s="321"/>
      <c r="I112" s="321"/>
      <c r="J112" s="322"/>
      <c r="K112" s="322"/>
      <c r="L112" s="322"/>
      <c r="M112" s="322"/>
    </row>
    <row r="114" ht="12.75">
      <c r="A114" t="s">
        <v>143</v>
      </c>
    </row>
  </sheetData>
  <sheetProtection/>
  <mergeCells count="30">
    <mergeCell ref="G19:G20"/>
    <mergeCell ref="E19:E20"/>
    <mergeCell ref="B112:C112"/>
    <mergeCell ref="J112:M112"/>
    <mergeCell ref="G109:I109"/>
    <mergeCell ref="G112:I112"/>
    <mergeCell ref="B109:C109"/>
    <mergeCell ref="J109:M109"/>
    <mergeCell ref="K19:K20"/>
    <mergeCell ref="J19:J20"/>
    <mergeCell ref="A11:I11"/>
    <mergeCell ref="H19:H20"/>
    <mergeCell ref="A12:I12"/>
    <mergeCell ref="F19:F20"/>
    <mergeCell ref="A14:I14"/>
    <mergeCell ref="C19:C20"/>
    <mergeCell ref="D19:D20"/>
    <mergeCell ref="A19:A20"/>
    <mergeCell ref="B19:B20"/>
    <mergeCell ref="I19:I20"/>
    <mergeCell ref="I1:J1"/>
    <mergeCell ref="A13:I13"/>
    <mergeCell ref="A15:K15"/>
    <mergeCell ref="D5:F5"/>
    <mergeCell ref="I8:J8"/>
    <mergeCell ref="G2:J4"/>
    <mergeCell ref="A9:I9"/>
    <mergeCell ref="B7:H7"/>
    <mergeCell ref="A6:K6"/>
    <mergeCell ref="A10:I10"/>
  </mergeCells>
  <printOptions/>
  <pageMargins left="0.68" right="0.2" top="0.89" bottom="0.2" header="0.62" footer="0.17"/>
  <pageSetup horizontalDpi="300" verticalDpi="300" orientation="landscape" paperSize="9" scale="75" r:id="rId1"/>
  <rowBreaks count="2" manualBreakCount="2">
    <brk id="41" max="10" man="1"/>
    <brk id="70" max="1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O114"/>
  <sheetViews>
    <sheetView zoomScaleSheetLayoutView="100" zoomScalePageLayoutView="0" workbookViewId="0" topLeftCell="B1">
      <selection activeCell="K42" sqref="K42"/>
    </sheetView>
  </sheetViews>
  <sheetFormatPr defaultColWidth="9.00390625" defaultRowHeight="12.75"/>
  <cols>
    <col min="1" max="1" width="55.25390625" style="0" customWidth="1"/>
    <col min="2" max="2" width="13.125" style="0" customWidth="1"/>
    <col min="3" max="3" width="6.75390625" style="0" customWidth="1"/>
    <col min="4" max="4" width="15.625" style="0" customWidth="1"/>
    <col min="5" max="5" width="13.375" style="0" hidden="1" customWidth="1"/>
    <col min="6" max="6" width="12.25390625" style="0" hidden="1" customWidth="1"/>
    <col min="7" max="7" width="11.75390625" style="0" customWidth="1"/>
    <col min="8" max="8" width="13.875" style="0" customWidth="1"/>
    <col min="9" max="9" width="12.75390625" style="0" customWidth="1"/>
    <col min="10" max="10" width="13.75390625" style="0" customWidth="1"/>
    <col min="11" max="11" width="14.00390625" style="0" customWidth="1"/>
    <col min="12" max="12" width="9.25390625" style="0" customWidth="1"/>
    <col min="13" max="13" width="9.75390625" style="0" customWidth="1"/>
    <col min="14" max="14" width="9.625" style="0" customWidth="1"/>
  </cols>
  <sheetData>
    <row r="1" spans="9:10" ht="12" customHeight="1">
      <c r="I1" s="309" t="s">
        <v>97</v>
      </c>
      <c r="J1" s="309"/>
    </row>
    <row r="2" spans="7:15" ht="12.75" customHeight="1">
      <c r="G2" s="310" t="s">
        <v>140</v>
      </c>
      <c r="H2" s="310"/>
      <c r="I2" s="310"/>
      <c r="J2" s="310"/>
      <c r="K2" s="29"/>
      <c r="L2" s="8"/>
      <c r="M2" s="8"/>
      <c r="N2" s="3"/>
      <c r="O2" s="3"/>
    </row>
    <row r="3" spans="6:15" ht="12.75">
      <c r="F3" s="8"/>
      <c r="G3" s="310"/>
      <c r="H3" s="310"/>
      <c r="I3" s="310"/>
      <c r="J3" s="310"/>
      <c r="K3" s="29"/>
      <c r="L3" s="8"/>
      <c r="M3" s="8"/>
      <c r="N3" s="3"/>
      <c r="O3" s="3"/>
    </row>
    <row r="4" spans="6:13" ht="12.75">
      <c r="F4" s="8"/>
      <c r="G4" s="310"/>
      <c r="H4" s="310"/>
      <c r="I4" s="310"/>
      <c r="J4" s="310"/>
      <c r="K4" s="29"/>
      <c r="L4" s="8"/>
      <c r="M4" s="8"/>
    </row>
    <row r="5" spans="2:8" ht="14.25" customHeight="1">
      <c r="B5" s="47"/>
      <c r="C5" s="48"/>
      <c r="D5" s="311" t="s">
        <v>0</v>
      </c>
      <c r="E5" s="311"/>
      <c r="F5" s="311"/>
      <c r="G5" s="48"/>
      <c r="H5" s="49"/>
    </row>
    <row r="6" spans="1:11" ht="15.75">
      <c r="A6" s="316" t="s">
        <v>118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</row>
    <row r="7" spans="2:8" ht="15.75">
      <c r="B7" s="311" t="s">
        <v>142</v>
      </c>
      <c r="C7" s="311"/>
      <c r="D7" s="311"/>
      <c r="E7" s="311"/>
      <c r="F7" s="311"/>
      <c r="G7" s="311"/>
      <c r="H7" s="311"/>
    </row>
    <row r="8" spans="9:11" ht="12.75">
      <c r="I8" s="329"/>
      <c r="J8" s="329"/>
      <c r="K8" s="2" t="s">
        <v>5</v>
      </c>
    </row>
    <row r="9" spans="1:11" ht="12.75">
      <c r="A9" s="302" t="s">
        <v>112</v>
      </c>
      <c r="B9" s="302"/>
      <c r="C9" s="302"/>
      <c r="D9" s="302"/>
      <c r="E9" s="302"/>
      <c r="F9" s="302"/>
      <c r="G9" s="302"/>
      <c r="H9" s="302"/>
      <c r="I9" s="302"/>
      <c r="J9" t="s">
        <v>1</v>
      </c>
      <c r="K9" s="4"/>
    </row>
    <row r="10" spans="1:11" ht="12.75">
      <c r="A10" s="302" t="s">
        <v>119</v>
      </c>
      <c r="B10" s="302"/>
      <c r="C10" s="302"/>
      <c r="D10" s="302"/>
      <c r="E10" s="302"/>
      <c r="F10" s="302"/>
      <c r="G10" s="302"/>
      <c r="H10" s="302"/>
      <c r="I10" s="302"/>
      <c r="J10" t="s">
        <v>2</v>
      </c>
      <c r="K10" s="106" t="s">
        <v>116</v>
      </c>
    </row>
    <row r="11" spans="1:11" ht="12.75">
      <c r="A11" s="302" t="s">
        <v>117</v>
      </c>
      <c r="B11" s="302"/>
      <c r="C11" s="302"/>
      <c r="D11" s="302"/>
      <c r="E11" s="302"/>
      <c r="F11" s="302"/>
      <c r="G11" s="302"/>
      <c r="H11" s="302"/>
      <c r="I11" s="302"/>
      <c r="J11" t="s">
        <v>3</v>
      </c>
      <c r="K11" s="107">
        <v>3510136600</v>
      </c>
    </row>
    <row r="12" spans="1:11" ht="12.75">
      <c r="A12" s="302" t="s">
        <v>115</v>
      </c>
      <c r="B12" s="302"/>
      <c r="C12" s="302"/>
      <c r="D12" s="302"/>
      <c r="E12" s="302"/>
      <c r="F12" s="302"/>
      <c r="G12" s="302"/>
      <c r="H12" s="302"/>
      <c r="I12" s="302"/>
      <c r="J12" t="s">
        <v>4</v>
      </c>
      <c r="K12" s="4"/>
    </row>
    <row r="13" spans="1:11" ht="12.75">
      <c r="A13" s="302" t="s">
        <v>114</v>
      </c>
      <c r="B13" s="302"/>
      <c r="C13" s="302"/>
      <c r="D13" s="302"/>
      <c r="E13" s="302"/>
      <c r="F13" s="302"/>
      <c r="G13" s="302"/>
      <c r="H13" s="302"/>
      <c r="I13" s="302"/>
      <c r="K13" s="35"/>
    </row>
    <row r="14" spans="1:9" ht="12.75">
      <c r="A14" s="302" t="s">
        <v>128</v>
      </c>
      <c r="B14" s="302"/>
      <c r="C14" s="302"/>
      <c r="D14" s="302"/>
      <c r="E14" s="302"/>
      <c r="F14" s="302"/>
      <c r="G14" s="302"/>
      <c r="H14" s="302"/>
      <c r="I14" s="302"/>
    </row>
    <row r="15" spans="1:13" ht="15.75" customHeight="1">
      <c r="A15" s="327" t="s">
        <v>127</v>
      </c>
      <c r="B15" s="327"/>
      <c r="C15" s="327"/>
      <c r="D15" s="327"/>
      <c r="E15" s="327"/>
      <c r="F15" s="327"/>
      <c r="G15" s="327"/>
      <c r="H15" s="327"/>
      <c r="I15" s="327"/>
      <c r="J15" s="328"/>
      <c r="K15" s="328"/>
      <c r="M15" s="5"/>
    </row>
    <row r="16" spans="1:13" ht="12.75">
      <c r="A16" s="6" t="s">
        <v>135</v>
      </c>
      <c r="M16" s="5"/>
    </row>
    <row r="17" ht="13.5" thickBot="1">
      <c r="A17" s="6" t="s">
        <v>141</v>
      </c>
    </row>
    <row r="18" ht="27.75" customHeight="1" hidden="1"/>
    <row r="19" spans="1:11" ht="26.25" customHeight="1">
      <c r="A19" s="330" t="s">
        <v>6</v>
      </c>
      <c r="B19" s="303" t="s">
        <v>7</v>
      </c>
      <c r="C19" s="303" t="s">
        <v>8</v>
      </c>
      <c r="D19" s="303" t="s">
        <v>9</v>
      </c>
      <c r="E19" s="303" t="s">
        <v>10</v>
      </c>
      <c r="F19" s="303" t="s">
        <v>11</v>
      </c>
      <c r="G19" s="303" t="s">
        <v>12</v>
      </c>
      <c r="H19" s="303" t="s">
        <v>13</v>
      </c>
      <c r="I19" s="303" t="s">
        <v>14</v>
      </c>
      <c r="J19" s="303" t="s">
        <v>15</v>
      </c>
      <c r="K19" s="313" t="s">
        <v>16</v>
      </c>
    </row>
    <row r="20" spans="1:11" ht="62.25" customHeight="1" thickBot="1">
      <c r="A20" s="331"/>
      <c r="B20" s="304"/>
      <c r="C20" s="304"/>
      <c r="D20" s="304"/>
      <c r="E20" s="304"/>
      <c r="F20" s="304"/>
      <c r="G20" s="304"/>
      <c r="H20" s="304"/>
      <c r="I20" s="304"/>
      <c r="J20" s="304"/>
      <c r="K20" s="314"/>
    </row>
    <row r="21" spans="1:14" ht="14.25">
      <c r="A21" s="88">
        <v>1</v>
      </c>
      <c r="B21" s="89">
        <v>2</v>
      </c>
      <c r="C21" s="89">
        <v>3</v>
      </c>
      <c r="D21" s="89">
        <v>4</v>
      </c>
      <c r="E21" s="89">
        <v>5</v>
      </c>
      <c r="F21" s="89">
        <v>5</v>
      </c>
      <c r="G21" s="89">
        <v>5</v>
      </c>
      <c r="H21" s="89">
        <v>6</v>
      </c>
      <c r="I21" s="89">
        <v>7</v>
      </c>
      <c r="J21" s="89">
        <v>8</v>
      </c>
      <c r="K21" s="90">
        <v>9</v>
      </c>
      <c r="L21" s="9"/>
      <c r="M21" s="9"/>
      <c r="N21" s="9"/>
    </row>
    <row r="22" spans="1:14" ht="15.75">
      <c r="A22" s="68" t="s">
        <v>96</v>
      </c>
      <c r="B22" s="39" t="s">
        <v>80</v>
      </c>
      <c r="C22" s="40">
        <v>10</v>
      </c>
      <c r="D22" s="50">
        <f aca="true" t="shared" si="0" ref="D22:K22">SUM(D23,D64,D90,D91,D104)</f>
        <v>0</v>
      </c>
      <c r="E22" s="50">
        <f t="shared" si="0"/>
        <v>0</v>
      </c>
      <c r="F22" s="50">
        <f t="shared" si="0"/>
        <v>0</v>
      </c>
      <c r="G22" s="50">
        <f t="shared" si="0"/>
        <v>0</v>
      </c>
      <c r="H22" s="50">
        <f t="shared" si="0"/>
        <v>0</v>
      </c>
      <c r="I22" s="50">
        <f t="shared" si="0"/>
        <v>0</v>
      </c>
      <c r="J22" s="50">
        <f t="shared" si="0"/>
        <v>0</v>
      </c>
      <c r="K22" s="69">
        <f t="shared" si="0"/>
        <v>0</v>
      </c>
      <c r="L22" s="5"/>
      <c r="M22" s="5"/>
      <c r="N22" s="5"/>
    </row>
    <row r="23" spans="1:14" ht="14.25" customHeight="1">
      <c r="A23" s="92" t="s">
        <v>110</v>
      </c>
      <c r="B23" s="46">
        <v>1000</v>
      </c>
      <c r="C23" s="40" t="s">
        <v>81</v>
      </c>
      <c r="D23" s="50">
        <f aca="true" t="shared" si="1" ref="D23:K23">SUM(D24,D55,D56)</f>
        <v>0</v>
      </c>
      <c r="E23" s="50">
        <f t="shared" si="1"/>
        <v>0</v>
      </c>
      <c r="F23" s="50">
        <f t="shared" si="1"/>
        <v>0</v>
      </c>
      <c r="G23" s="50">
        <f t="shared" si="1"/>
        <v>0</v>
      </c>
      <c r="H23" s="50">
        <f t="shared" si="1"/>
        <v>0</v>
      </c>
      <c r="I23" s="50">
        <f t="shared" si="1"/>
        <v>0</v>
      </c>
      <c r="J23" s="50">
        <f t="shared" si="1"/>
        <v>0</v>
      </c>
      <c r="K23" s="69">
        <f t="shared" si="1"/>
        <v>0</v>
      </c>
      <c r="L23" s="5"/>
      <c r="M23" s="5"/>
      <c r="N23" s="5"/>
    </row>
    <row r="24" spans="1:14" ht="15" customHeight="1">
      <c r="A24" s="92" t="s">
        <v>72</v>
      </c>
      <c r="B24" s="39">
        <v>1100</v>
      </c>
      <c r="C24" s="40" t="s">
        <v>82</v>
      </c>
      <c r="D24" s="51">
        <f aca="true" t="shared" si="2" ref="D24:K24">SUM(D25,D28,D29,D43,D44,D45,D52)</f>
        <v>0</v>
      </c>
      <c r="E24" s="51">
        <f t="shared" si="2"/>
        <v>0</v>
      </c>
      <c r="F24" s="51">
        <f t="shared" si="2"/>
        <v>0</v>
      </c>
      <c r="G24" s="51">
        <f t="shared" si="2"/>
        <v>0</v>
      </c>
      <c r="H24" s="51">
        <f t="shared" si="2"/>
        <v>0</v>
      </c>
      <c r="I24" s="51">
        <f t="shared" si="2"/>
        <v>0</v>
      </c>
      <c r="J24" s="51">
        <f t="shared" si="2"/>
        <v>0</v>
      </c>
      <c r="K24" s="70">
        <f t="shared" si="2"/>
        <v>0</v>
      </c>
      <c r="L24" s="5"/>
      <c r="M24" s="5"/>
      <c r="N24" s="5"/>
    </row>
    <row r="25" spans="1:14" s="14" customFormat="1" ht="15" customHeight="1">
      <c r="A25" s="93" t="s">
        <v>22</v>
      </c>
      <c r="B25" s="63">
        <v>1110</v>
      </c>
      <c r="C25" s="42" t="s">
        <v>82</v>
      </c>
      <c r="D25" s="52">
        <f aca="true" t="shared" si="3" ref="D25:K25">SUM(D26:D27)</f>
        <v>0</v>
      </c>
      <c r="E25" s="52">
        <f t="shared" si="3"/>
        <v>0</v>
      </c>
      <c r="F25" s="52">
        <f t="shared" si="3"/>
        <v>0</v>
      </c>
      <c r="G25" s="52">
        <f t="shared" si="3"/>
        <v>0</v>
      </c>
      <c r="H25" s="52">
        <f t="shared" si="3"/>
        <v>0</v>
      </c>
      <c r="I25" s="52">
        <f t="shared" si="3"/>
        <v>0</v>
      </c>
      <c r="J25" s="52">
        <f t="shared" si="3"/>
        <v>0</v>
      </c>
      <c r="K25" s="71">
        <f t="shared" si="3"/>
        <v>0</v>
      </c>
      <c r="L25" s="13"/>
      <c r="M25" s="13"/>
      <c r="N25" s="13"/>
    </row>
    <row r="26" spans="1:14" ht="15" customHeight="1">
      <c r="A26" s="92" t="s">
        <v>17</v>
      </c>
      <c r="B26" s="39">
        <v>1111</v>
      </c>
      <c r="C26" s="40" t="s">
        <v>83</v>
      </c>
      <c r="D26" s="53">
        <v>0</v>
      </c>
      <c r="E26" s="53"/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72">
        <v>0</v>
      </c>
      <c r="L26" s="5"/>
      <c r="M26" s="5"/>
      <c r="N26" s="5"/>
    </row>
    <row r="27" spans="1:14" ht="15" customHeight="1">
      <c r="A27" s="92" t="s">
        <v>18</v>
      </c>
      <c r="B27" s="39">
        <v>1112</v>
      </c>
      <c r="C27" s="40" t="s">
        <v>84</v>
      </c>
      <c r="D27" s="53">
        <v>0</v>
      </c>
      <c r="E27" s="53"/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72">
        <v>0</v>
      </c>
      <c r="L27" s="5"/>
      <c r="M27" s="5"/>
      <c r="N27" s="5"/>
    </row>
    <row r="28" spans="1:14" s="14" customFormat="1" ht="15.75" customHeight="1">
      <c r="A28" s="93" t="s">
        <v>19</v>
      </c>
      <c r="B28" s="63">
        <v>1120</v>
      </c>
      <c r="C28" s="42" t="s">
        <v>85</v>
      </c>
      <c r="D28" s="54">
        <v>0</v>
      </c>
      <c r="E28" s="54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73">
        <v>0</v>
      </c>
      <c r="L28" s="13"/>
      <c r="M28" s="13"/>
      <c r="N28" s="13"/>
    </row>
    <row r="29" spans="1:14" s="14" customFormat="1" ht="28.5">
      <c r="A29" s="94" t="s">
        <v>20</v>
      </c>
      <c r="B29" s="63">
        <v>1130</v>
      </c>
      <c r="C29" s="42" t="s">
        <v>86</v>
      </c>
      <c r="D29" s="52">
        <f aca="true" t="shared" si="4" ref="D29:K29">SUM(D30:D36,D39:D41)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2">
        <f t="shared" si="4"/>
        <v>0</v>
      </c>
      <c r="K29" s="71">
        <f t="shared" si="4"/>
        <v>0</v>
      </c>
      <c r="L29" s="13"/>
      <c r="M29" s="13"/>
      <c r="N29" s="13"/>
    </row>
    <row r="30" spans="1:14" ht="15" customHeight="1">
      <c r="A30" s="92" t="s">
        <v>21</v>
      </c>
      <c r="B30" s="39">
        <v>1131</v>
      </c>
      <c r="C30" s="40" t="s">
        <v>87</v>
      </c>
      <c r="D30" s="53">
        <v>0</v>
      </c>
      <c r="E30" s="53"/>
      <c r="F30" s="53">
        <v>0</v>
      </c>
      <c r="G30" s="53">
        <v>0</v>
      </c>
      <c r="H30" s="53">
        <v>0</v>
      </c>
      <c r="I30" s="53"/>
      <c r="J30" s="53"/>
      <c r="K30" s="72">
        <v>0</v>
      </c>
      <c r="L30" s="5"/>
      <c r="M30" s="5"/>
      <c r="N30" s="5"/>
    </row>
    <row r="31" spans="1:14" ht="14.25" customHeight="1">
      <c r="A31" s="92" t="s">
        <v>23</v>
      </c>
      <c r="B31" s="39">
        <v>1132</v>
      </c>
      <c r="C31" s="40" t="s">
        <v>88</v>
      </c>
      <c r="D31" s="53">
        <v>0</v>
      </c>
      <c r="E31" s="53"/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72">
        <v>0</v>
      </c>
      <c r="L31" s="5"/>
      <c r="M31" s="5"/>
      <c r="N31" s="5"/>
    </row>
    <row r="32" spans="1:14" ht="15" hidden="1">
      <c r="A32" s="92" t="s">
        <v>93</v>
      </c>
      <c r="B32" s="39">
        <v>1133</v>
      </c>
      <c r="C32" s="40" t="s">
        <v>90</v>
      </c>
      <c r="D32" s="53"/>
      <c r="E32" s="53"/>
      <c r="F32" s="53">
        <v>0</v>
      </c>
      <c r="G32" s="53">
        <v>0</v>
      </c>
      <c r="H32" s="53"/>
      <c r="I32" s="53"/>
      <c r="J32" s="53"/>
      <c r="K32" s="72"/>
      <c r="L32" s="5"/>
      <c r="M32" s="5"/>
      <c r="N32" s="5"/>
    </row>
    <row r="33" spans="1:14" ht="15" customHeight="1">
      <c r="A33" s="92" t="s">
        <v>93</v>
      </c>
      <c r="B33" s="39">
        <v>1133</v>
      </c>
      <c r="C33" s="40" t="s">
        <v>89</v>
      </c>
      <c r="D33" s="53">
        <v>0</v>
      </c>
      <c r="E33" s="53"/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72">
        <v>0</v>
      </c>
      <c r="L33" s="5"/>
      <c r="M33" s="5"/>
      <c r="N33" s="5"/>
    </row>
    <row r="34" spans="1:14" ht="14.25" customHeight="1">
      <c r="A34" s="92" t="s">
        <v>24</v>
      </c>
      <c r="B34" s="39">
        <v>1134</v>
      </c>
      <c r="C34" s="40" t="s">
        <v>90</v>
      </c>
      <c r="D34" s="53">
        <v>0</v>
      </c>
      <c r="E34" s="53"/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72">
        <v>0</v>
      </c>
      <c r="L34" s="5"/>
      <c r="M34" s="5"/>
      <c r="N34" s="5"/>
    </row>
    <row r="35" spans="1:14" ht="28.5">
      <c r="A35" s="95" t="s">
        <v>25</v>
      </c>
      <c r="B35" s="39">
        <v>1135</v>
      </c>
      <c r="C35" s="40" t="s">
        <v>91</v>
      </c>
      <c r="D35" s="53">
        <v>0</v>
      </c>
      <c r="E35" s="53"/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72">
        <v>0</v>
      </c>
      <c r="L35" s="5"/>
      <c r="M35" s="5"/>
      <c r="N35" s="5"/>
    </row>
    <row r="36" spans="1:14" ht="14.25" customHeight="1">
      <c r="A36" s="92" t="s">
        <v>26</v>
      </c>
      <c r="B36" s="39">
        <v>1136</v>
      </c>
      <c r="C36" s="40" t="s">
        <v>92</v>
      </c>
      <c r="D36" s="53">
        <v>0</v>
      </c>
      <c r="E36" s="53"/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72">
        <v>0</v>
      </c>
      <c r="L36" s="5"/>
      <c r="M36" s="5"/>
      <c r="N36" s="5"/>
    </row>
    <row r="37" spans="1:11" ht="15.75" customHeight="1" hidden="1" thickBot="1">
      <c r="A37" s="81"/>
      <c r="B37" s="44"/>
      <c r="C37" s="43"/>
      <c r="D37" s="74"/>
      <c r="E37" s="74"/>
      <c r="F37" s="53">
        <v>0</v>
      </c>
      <c r="G37" s="53">
        <v>0</v>
      </c>
      <c r="H37" s="74"/>
      <c r="I37" s="74"/>
      <c r="J37" s="74"/>
      <c r="K37" s="75"/>
    </row>
    <row r="38" spans="1:14" ht="15.75" hidden="1" thickTop="1">
      <c r="A38" s="66">
        <v>1</v>
      </c>
      <c r="B38" s="38">
        <v>2</v>
      </c>
      <c r="C38" s="38">
        <v>3</v>
      </c>
      <c r="D38" s="55">
        <v>4</v>
      </c>
      <c r="E38" s="56">
        <v>5</v>
      </c>
      <c r="F38" s="53">
        <v>0</v>
      </c>
      <c r="G38" s="53">
        <v>0</v>
      </c>
      <c r="H38" s="55"/>
      <c r="I38" s="55"/>
      <c r="J38" s="55"/>
      <c r="K38" s="76"/>
      <c r="L38" s="9"/>
      <c r="M38" s="9"/>
      <c r="N38" s="9"/>
    </row>
    <row r="39" spans="1:14" ht="28.5">
      <c r="A39" s="95" t="s">
        <v>27</v>
      </c>
      <c r="B39" s="39">
        <v>1137</v>
      </c>
      <c r="C39" s="39">
        <v>140</v>
      </c>
      <c r="D39" s="53">
        <v>0</v>
      </c>
      <c r="E39" s="53"/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72">
        <v>0</v>
      </c>
      <c r="L39" s="5"/>
      <c r="M39" s="5"/>
      <c r="N39" s="5"/>
    </row>
    <row r="40" spans="1:14" ht="15" customHeight="1">
      <c r="A40" s="92" t="s">
        <v>54</v>
      </c>
      <c r="B40" s="39">
        <v>1138</v>
      </c>
      <c r="C40" s="39">
        <v>150</v>
      </c>
      <c r="D40" s="53">
        <v>0</v>
      </c>
      <c r="E40" s="53"/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72">
        <v>0</v>
      </c>
      <c r="L40" s="5"/>
      <c r="M40" s="5"/>
      <c r="N40" s="5"/>
    </row>
    <row r="41" spans="1:14" ht="13.5" customHeight="1" thickBot="1">
      <c r="A41" s="92" t="s">
        <v>28</v>
      </c>
      <c r="B41" s="39">
        <v>1139</v>
      </c>
      <c r="C41" s="39">
        <v>160</v>
      </c>
      <c r="D41" s="53">
        <v>0</v>
      </c>
      <c r="E41" s="53"/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72">
        <v>0</v>
      </c>
      <c r="L41" s="5"/>
      <c r="M41" s="5"/>
      <c r="N41" s="5"/>
    </row>
    <row r="42" spans="1:14" ht="13.5" customHeight="1" thickTop="1">
      <c r="A42" s="66">
        <v>1</v>
      </c>
      <c r="B42" s="38">
        <v>2</v>
      </c>
      <c r="C42" s="38">
        <v>3</v>
      </c>
      <c r="D42" s="38">
        <v>4</v>
      </c>
      <c r="E42" s="45">
        <v>5</v>
      </c>
      <c r="F42" s="38">
        <v>5</v>
      </c>
      <c r="G42" s="38">
        <v>5</v>
      </c>
      <c r="H42" s="38">
        <v>6</v>
      </c>
      <c r="I42" s="38">
        <v>7</v>
      </c>
      <c r="J42" s="38">
        <v>8</v>
      </c>
      <c r="K42" s="67">
        <v>9</v>
      </c>
      <c r="L42" s="5"/>
      <c r="M42" s="5"/>
      <c r="N42" s="5"/>
    </row>
    <row r="43" spans="1:14" s="14" customFormat="1" ht="15">
      <c r="A43" s="93" t="s">
        <v>29</v>
      </c>
      <c r="B43" s="63">
        <v>1140</v>
      </c>
      <c r="C43" s="41">
        <v>170</v>
      </c>
      <c r="D43" s="54">
        <v>0</v>
      </c>
      <c r="E43" s="54"/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73">
        <v>0</v>
      </c>
      <c r="L43" s="13"/>
      <c r="M43" s="13"/>
      <c r="N43" s="13"/>
    </row>
    <row r="44" spans="1:14" s="14" customFormat="1" ht="42.75">
      <c r="A44" s="94" t="s">
        <v>38</v>
      </c>
      <c r="B44" s="41">
        <v>1150</v>
      </c>
      <c r="C44" s="41">
        <v>180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77">
        <v>0</v>
      </c>
      <c r="L44" s="13"/>
      <c r="M44" s="13"/>
      <c r="N44" s="13"/>
    </row>
    <row r="45" spans="1:14" s="14" customFormat="1" ht="14.25" customHeight="1">
      <c r="A45" s="93" t="s">
        <v>30</v>
      </c>
      <c r="B45" s="63">
        <v>1160</v>
      </c>
      <c r="C45" s="41">
        <v>190</v>
      </c>
      <c r="D45" s="52">
        <f aca="true" t="shared" si="5" ref="D45:K45">SUM(D46:D51)</f>
        <v>0</v>
      </c>
      <c r="E45" s="52">
        <f t="shared" si="5"/>
        <v>0</v>
      </c>
      <c r="F45" s="52">
        <f t="shared" si="5"/>
        <v>0</v>
      </c>
      <c r="G45" s="52">
        <f t="shared" si="5"/>
        <v>0</v>
      </c>
      <c r="H45" s="52">
        <f t="shared" si="5"/>
        <v>0</v>
      </c>
      <c r="I45" s="52">
        <f t="shared" si="5"/>
        <v>0</v>
      </c>
      <c r="J45" s="52">
        <f t="shared" si="5"/>
        <v>0</v>
      </c>
      <c r="K45" s="71">
        <f t="shared" si="5"/>
        <v>0</v>
      </c>
      <c r="L45" s="13"/>
      <c r="M45" s="13"/>
      <c r="N45" s="13"/>
    </row>
    <row r="46" spans="1:14" ht="16.5" customHeight="1">
      <c r="A46" s="92" t="s">
        <v>31</v>
      </c>
      <c r="B46" s="39">
        <v>1161</v>
      </c>
      <c r="C46" s="39">
        <v>200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77">
        <v>0</v>
      </c>
      <c r="L46" s="5"/>
      <c r="M46" s="5"/>
      <c r="N46" s="5"/>
    </row>
    <row r="47" spans="1:14" ht="18" customHeight="1">
      <c r="A47" s="92" t="s">
        <v>32</v>
      </c>
      <c r="B47" s="39">
        <v>1162</v>
      </c>
      <c r="C47" s="39">
        <v>210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77">
        <v>0</v>
      </c>
      <c r="L47" s="5"/>
      <c r="M47" s="5"/>
      <c r="N47" s="5"/>
    </row>
    <row r="48" spans="1:14" ht="15.75" customHeight="1">
      <c r="A48" s="92" t="s">
        <v>33</v>
      </c>
      <c r="B48" s="39">
        <v>1163</v>
      </c>
      <c r="C48" s="39">
        <v>220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77">
        <v>0</v>
      </c>
      <c r="L48" s="5"/>
      <c r="M48" s="5"/>
      <c r="N48" s="5"/>
    </row>
    <row r="49" spans="1:14" ht="17.25" customHeight="1">
      <c r="A49" s="92" t="s">
        <v>40</v>
      </c>
      <c r="B49" s="39">
        <v>1164</v>
      </c>
      <c r="C49" s="39">
        <v>230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77">
        <v>0</v>
      </c>
      <c r="L49" s="5"/>
      <c r="M49" s="5"/>
      <c r="N49" s="5"/>
    </row>
    <row r="50" spans="1:14" ht="18" customHeight="1">
      <c r="A50" s="92" t="s">
        <v>34</v>
      </c>
      <c r="B50" s="39">
        <v>1165</v>
      </c>
      <c r="C50" s="39">
        <v>240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77">
        <v>0</v>
      </c>
      <c r="L50" s="5"/>
      <c r="M50" s="5"/>
      <c r="N50" s="5"/>
    </row>
    <row r="51" spans="1:14" ht="18.75" customHeight="1">
      <c r="A51" s="92" t="s">
        <v>35</v>
      </c>
      <c r="B51" s="39">
        <v>1166</v>
      </c>
      <c r="C51" s="39">
        <v>250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77">
        <v>0</v>
      </c>
      <c r="L51" s="5"/>
      <c r="M51" s="5"/>
      <c r="N51" s="5"/>
    </row>
    <row r="52" spans="1:14" s="14" customFormat="1" ht="18" customHeight="1">
      <c r="A52" s="93" t="s">
        <v>36</v>
      </c>
      <c r="B52" s="63">
        <v>1170</v>
      </c>
      <c r="C52" s="41">
        <v>260</v>
      </c>
      <c r="D52" s="54">
        <v>0</v>
      </c>
      <c r="E52" s="54"/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73">
        <v>0</v>
      </c>
      <c r="L52" s="13"/>
      <c r="M52" s="13"/>
      <c r="N52" s="13"/>
    </row>
    <row r="53" spans="1:14" s="37" customFormat="1" ht="28.5">
      <c r="A53" s="95" t="s">
        <v>98</v>
      </c>
      <c r="B53" s="39">
        <v>1171</v>
      </c>
      <c r="C53" s="39">
        <v>270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72">
        <v>0</v>
      </c>
      <c r="L53" s="36"/>
      <c r="M53" s="36"/>
      <c r="N53" s="36"/>
    </row>
    <row r="54" spans="1:14" s="37" customFormat="1" ht="32.25" customHeight="1">
      <c r="A54" s="95" t="s">
        <v>99</v>
      </c>
      <c r="B54" s="39">
        <v>1172</v>
      </c>
      <c r="C54" s="39">
        <v>280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72">
        <v>0</v>
      </c>
      <c r="L54" s="36"/>
      <c r="M54" s="36"/>
      <c r="N54" s="36"/>
    </row>
    <row r="55" spans="1:14" ht="15.75" customHeight="1">
      <c r="A55" s="96" t="s">
        <v>37</v>
      </c>
      <c r="B55" s="39">
        <v>1200</v>
      </c>
      <c r="C55" s="46">
        <v>290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72">
        <v>0</v>
      </c>
      <c r="L55" s="5"/>
      <c r="M55" s="5"/>
      <c r="N55" s="5"/>
    </row>
    <row r="56" spans="1:14" s="14" customFormat="1" ht="15" customHeight="1">
      <c r="A56" s="94" t="s">
        <v>77</v>
      </c>
      <c r="B56" s="63">
        <v>1300</v>
      </c>
      <c r="C56" s="41">
        <v>300</v>
      </c>
      <c r="D56" s="54">
        <f aca="true" t="shared" si="6" ref="D56:K56">D59</f>
        <v>0</v>
      </c>
      <c r="E56" s="54">
        <f t="shared" si="6"/>
        <v>0</v>
      </c>
      <c r="F56" s="54">
        <f t="shared" si="6"/>
        <v>0</v>
      </c>
      <c r="G56" s="54">
        <f t="shared" si="6"/>
        <v>0</v>
      </c>
      <c r="H56" s="54">
        <f t="shared" si="6"/>
        <v>0</v>
      </c>
      <c r="I56" s="54">
        <f t="shared" si="6"/>
        <v>0</v>
      </c>
      <c r="J56" s="54">
        <f t="shared" si="6"/>
        <v>0</v>
      </c>
      <c r="K56" s="73">
        <f t="shared" si="6"/>
        <v>0</v>
      </c>
      <c r="L56" s="13"/>
      <c r="M56" s="13"/>
      <c r="N56" s="13"/>
    </row>
    <row r="57" spans="1:14" s="14" customFormat="1" ht="28.5">
      <c r="A57" s="94" t="s">
        <v>41</v>
      </c>
      <c r="B57" s="41">
        <v>1310</v>
      </c>
      <c r="C57" s="41">
        <v>310</v>
      </c>
      <c r="D57" s="57">
        <v>0</v>
      </c>
      <c r="E57" s="57"/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77">
        <v>0</v>
      </c>
      <c r="L57" s="13"/>
      <c r="M57" s="13"/>
      <c r="N57" s="13"/>
    </row>
    <row r="58" spans="1:14" s="14" customFormat="1" ht="28.5">
      <c r="A58" s="94" t="s">
        <v>55</v>
      </c>
      <c r="B58" s="41">
        <v>1320</v>
      </c>
      <c r="C58" s="41">
        <v>320</v>
      </c>
      <c r="D58" s="57">
        <v>0</v>
      </c>
      <c r="E58" s="57"/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77">
        <v>0</v>
      </c>
      <c r="L58" s="13"/>
      <c r="M58" s="13"/>
      <c r="N58" s="13"/>
    </row>
    <row r="59" spans="1:14" s="14" customFormat="1" ht="14.25" customHeight="1">
      <c r="A59" s="93" t="s">
        <v>42</v>
      </c>
      <c r="B59" s="63">
        <v>1340</v>
      </c>
      <c r="C59" s="41">
        <v>330</v>
      </c>
      <c r="D59" s="52">
        <f aca="true" t="shared" si="7" ref="D59:K59">SUM(D60:D62)</f>
        <v>0</v>
      </c>
      <c r="E59" s="52">
        <f t="shared" si="7"/>
        <v>0</v>
      </c>
      <c r="F59" s="52">
        <f t="shared" si="7"/>
        <v>0</v>
      </c>
      <c r="G59" s="52">
        <f t="shared" si="7"/>
        <v>0</v>
      </c>
      <c r="H59" s="52">
        <f t="shared" si="7"/>
        <v>0</v>
      </c>
      <c r="I59" s="52">
        <f t="shared" si="7"/>
        <v>0</v>
      </c>
      <c r="J59" s="52">
        <f t="shared" si="7"/>
        <v>0</v>
      </c>
      <c r="K59" s="71">
        <f t="shared" si="7"/>
        <v>0</v>
      </c>
      <c r="L59" s="13"/>
      <c r="M59" s="13"/>
      <c r="N59" s="13"/>
    </row>
    <row r="60" spans="1:14" ht="15.75" customHeight="1">
      <c r="A60" s="92" t="s">
        <v>43</v>
      </c>
      <c r="B60" s="39">
        <v>1341</v>
      </c>
      <c r="C60" s="39">
        <v>340</v>
      </c>
      <c r="D60" s="57">
        <v>0</v>
      </c>
      <c r="E60" s="57"/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77">
        <v>0</v>
      </c>
      <c r="L60" s="5"/>
      <c r="M60" s="5"/>
      <c r="N60" s="5"/>
    </row>
    <row r="61" spans="1:14" ht="16.5" customHeight="1">
      <c r="A61" s="92" t="s">
        <v>73</v>
      </c>
      <c r="B61" s="39">
        <v>1342</v>
      </c>
      <c r="C61" s="39">
        <v>350</v>
      </c>
      <c r="D61" s="57">
        <v>0</v>
      </c>
      <c r="E61" s="57"/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77">
        <v>0</v>
      </c>
      <c r="L61" s="5"/>
      <c r="M61" s="5"/>
      <c r="N61" s="5"/>
    </row>
    <row r="62" spans="1:14" ht="19.5" customHeight="1">
      <c r="A62" s="92" t="s">
        <v>44</v>
      </c>
      <c r="B62" s="39">
        <v>1343</v>
      </c>
      <c r="C62" s="39">
        <v>360</v>
      </c>
      <c r="D62" s="57">
        <v>0</v>
      </c>
      <c r="E62" s="57"/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77">
        <v>0</v>
      </c>
      <c r="L62" s="5"/>
      <c r="M62" s="5"/>
      <c r="N62" s="5"/>
    </row>
    <row r="63" spans="1:14" s="14" customFormat="1" ht="17.25" customHeight="1">
      <c r="A63" s="93" t="s">
        <v>45</v>
      </c>
      <c r="B63" s="41">
        <v>1350</v>
      </c>
      <c r="C63" s="41">
        <v>370</v>
      </c>
      <c r="D63" s="57">
        <v>0</v>
      </c>
      <c r="E63" s="57"/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77">
        <v>0</v>
      </c>
      <c r="L63" s="13"/>
      <c r="M63" s="13"/>
      <c r="N63" s="13"/>
    </row>
    <row r="64" spans="1:14" s="1" customFormat="1" ht="15" customHeight="1">
      <c r="A64" s="97" t="s">
        <v>46</v>
      </c>
      <c r="B64" s="46">
        <v>2000</v>
      </c>
      <c r="C64" s="46">
        <v>380</v>
      </c>
      <c r="D64" s="58">
        <f aca="true" t="shared" si="8" ref="D64:K64">SUM(D65,D77,D78)</f>
        <v>0</v>
      </c>
      <c r="E64" s="58">
        <f t="shared" si="8"/>
        <v>0</v>
      </c>
      <c r="F64" s="58">
        <f t="shared" si="8"/>
        <v>0</v>
      </c>
      <c r="G64" s="58">
        <f t="shared" si="8"/>
        <v>0</v>
      </c>
      <c r="H64" s="58">
        <f t="shared" si="8"/>
        <v>0</v>
      </c>
      <c r="I64" s="58">
        <f t="shared" si="8"/>
        <v>0</v>
      </c>
      <c r="J64" s="58">
        <f t="shared" si="8"/>
        <v>0</v>
      </c>
      <c r="K64" s="78">
        <f t="shared" si="8"/>
        <v>0</v>
      </c>
      <c r="L64" s="18"/>
      <c r="M64" s="18"/>
      <c r="N64" s="18"/>
    </row>
    <row r="65" spans="1:14" s="1" customFormat="1" ht="14.25" customHeight="1">
      <c r="A65" s="97" t="s">
        <v>47</v>
      </c>
      <c r="B65" s="46">
        <v>2100</v>
      </c>
      <c r="C65" s="46">
        <v>390</v>
      </c>
      <c r="D65" s="58">
        <f aca="true" t="shared" si="9" ref="D65:K65">SUM(D66:D67,D72)</f>
        <v>0</v>
      </c>
      <c r="E65" s="58">
        <f t="shared" si="9"/>
        <v>0</v>
      </c>
      <c r="F65" s="58">
        <f t="shared" si="9"/>
        <v>0</v>
      </c>
      <c r="G65" s="58">
        <f t="shared" si="9"/>
        <v>0</v>
      </c>
      <c r="H65" s="58">
        <f t="shared" si="9"/>
        <v>0</v>
      </c>
      <c r="I65" s="58">
        <f t="shared" si="9"/>
        <v>0</v>
      </c>
      <c r="J65" s="58">
        <f t="shared" si="9"/>
        <v>0</v>
      </c>
      <c r="K65" s="78">
        <f t="shared" si="9"/>
        <v>0</v>
      </c>
      <c r="L65" s="18"/>
      <c r="M65" s="18"/>
      <c r="N65" s="18"/>
    </row>
    <row r="66" spans="1:14" s="14" customFormat="1" ht="27.75" customHeight="1">
      <c r="A66" s="94" t="s">
        <v>48</v>
      </c>
      <c r="B66" s="41">
        <v>2110</v>
      </c>
      <c r="C66" s="41">
        <v>400</v>
      </c>
      <c r="D66" s="57">
        <v>0</v>
      </c>
      <c r="E66" s="57"/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77">
        <v>0</v>
      </c>
      <c r="L66" s="13"/>
      <c r="M66" s="13"/>
      <c r="N66" s="13"/>
    </row>
    <row r="67" spans="1:14" s="14" customFormat="1" ht="15.75" customHeight="1">
      <c r="A67" s="93" t="s">
        <v>49</v>
      </c>
      <c r="B67" s="41">
        <v>2120</v>
      </c>
      <c r="C67" s="41">
        <v>410</v>
      </c>
      <c r="D67" s="59">
        <f aca="true" t="shared" si="10" ref="D67:K67">SUM(D68:D70)</f>
        <v>0</v>
      </c>
      <c r="E67" s="59">
        <f t="shared" si="10"/>
        <v>0</v>
      </c>
      <c r="F67" s="59">
        <f t="shared" si="10"/>
        <v>0</v>
      </c>
      <c r="G67" s="59">
        <f t="shared" si="10"/>
        <v>0</v>
      </c>
      <c r="H67" s="59">
        <f t="shared" si="10"/>
        <v>0</v>
      </c>
      <c r="I67" s="59">
        <f t="shared" si="10"/>
        <v>0</v>
      </c>
      <c r="J67" s="59">
        <f t="shared" si="10"/>
        <v>0</v>
      </c>
      <c r="K67" s="79">
        <f t="shared" si="10"/>
        <v>0</v>
      </c>
      <c r="L67" s="13"/>
      <c r="M67" s="13"/>
      <c r="N67" s="13"/>
    </row>
    <row r="68" spans="1:14" ht="14.25" customHeight="1">
      <c r="A68" s="92" t="s">
        <v>50</v>
      </c>
      <c r="B68" s="39">
        <v>2121</v>
      </c>
      <c r="C68" s="39">
        <v>420</v>
      </c>
      <c r="D68" s="53">
        <v>0</v>
      </c>
      <c r="E68" s="53"/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72">
        <v>0</v>
      </c>
      <c r="L68" s="5"/>
      <c r="M68" s="5"/>
      <c r="N68" s="5"/>
    </row>
    <row r="69" spans="1:14" ht="16.5" customHeight="1">
      <c r="A69" s="95" t="s">
        <v>56</v>
      </c>
      <c r="B69" s="39">
        <v>2122</v>
      </c>
      <c r="C69" s="39">
        <v>430</v>
      </c>
      <c r="D69" s="53">
        <v>0</v>
      </c>
      <c r="E69" s="53"/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72">
        <v>0</v>
      </c>
      <c r="L69" s="5"/>
      <c r="M69" s="5"/>
      <c r="N69" s="5"/>
    </row>
    <row r="70" spans="1:14" ht="15" customHeight="1" thickBot="1">
      <c r="A70" s="92" t="s">
        <v>51</v>
      </c>
      <c r="B70" s="39">
        <v>2123</v>
      </c>
      <c r="C70" s="39">
        <v>440</v>
      </c>
      <c r="D70" s="53">
        <v>0</v>
      </c>
      <c r="E70" s="53"/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72">
        <v>0</v>
      </c>
      <c r="L70" s="5"/>
      <c r="M70" s="5"/>
      <c r="N70" s="5"/>
    </row>
    <row r="71" spans="1:14" ht="15" customHeight="1" thickTop="1">
      <c r="A71" s="66">
        <v>1</v>
      </c>
      <c r="B71" s="38">
        <v>2</v>
      </c>
      <c r="C71" s="38">
        <v>3</v>
      </c>
      <c r="D71" s="38">
        <v>4</v>
      </c>
      <c r="E71" s="38">
        <v>5</v>
      </c>
      <c r="F71" s="38">
        <v>5</v>
      </c>
      <c r="G71" s="38">
        <v>5</v>
      </c>
      <c r="H71" s="38">
        <v>6</v>
      </c>
      <c r="I71" s="38">
        <v>7</v>
      </c>
      <c r="J71" s="38">
        <v>8</v>
      </c>
      <c r="K71" s="67">
        <v>9</v>
      </c>
      <c r="L71" s="5"/>
      <c r="M71" s="5"/>
      <c r="N71" s="5"/>
    </row>
    <row r="72" spans="1:14" s="14" customFormat="1" ht="28.5">
      <c r="A72" s="94" t="s">
        <v>52</v>
      </c>
      <c r="B72" s="41">
        <v>2130</v>
      </c>
      <c r="C72" s="41">
        <v>450</v>
      </c>
      <c r="D72" s="52">
        <f aca="true" t="shared" si="11" ref="D72:K72">SUM(D73:D76)</f>
        <v>0</v>
      </c>
      <c r="E72" s="52">
        <f t="shared" si="11"/>
        <v>0</v>
      </c>
      <c r="F72" s="52">
        <f t="shared" si="11"/>
        <v>0</v>
      </c>
      <c r="G72" s="52">
        <f t="shared" si="11"/>
        <v>0</v>
      </c>
      <c r="H72" s="52">
        <f t="shared" si="11"/>
        <v>0</v>
      </c>
      <c r="I72" s="52">
        <f t="shared" si="11"/>
        <v>0</v>
      </c>
      <c r="J72" s="52">
        <f t="shared" si="11"/>
        <v>0</v>
      </c>
      <c r="K72" s="71">
        <f t="shared" si="11"/>
        <v>0</v>
      </c>
      <c r="L72" s="13"/>
      <c r="M72" s="13"/>
      <c r="N72" s="13"/>
    </row>
    <row r="73" spans="1:14" ht="28.5">
      <c r="A73" s="95" t="s">
        <v>53</v>
      </c>
      <c r="B73" s="39">
        <v>2131</v>
      </c>
      <c r="C73" s="39">
        <v>460</v>
      </c>
      <c r="D73" s="53">
        <v>0</v>
      </c>
      <c r="E73" s="53"/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72">
        <v>0</v>
      </c>
      <c r="L73" s="5"/>
      <c r="M73" s="5"/>
      <c r="N73" s="5"/>
    </row>
    <row r="74" spans="1:14" ht="28.5">
      <c r="A74" s="95" t="s">
        <v>57</v>
      </c>
      <c r="B74" s="39">
        <v>2132</v>
      </c>
      <c r="C74" s="39">
        <v>470</v>
      </c>
      <c r="D74" s="53">
        <v>0</v>
      </c>
      <c r="E74" s="53"/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72">
        <v>0</v>
      </c>
      <c r="L74" s="5"/>
      <c r="M74" s="5"/>
      <c r="N74" s="5"/>
    </row>
    <row r="75" spans="1:14" ht="15" customHeight="1">
      <c r="A75" s="95" t="s">
        <v>100</v>
      </c>
      <c r="B75" s="39">
        <v>2133</v>
      </c>
      <c r="C75" s="39">
        <v>480</v>
      </c>
      <c r="D75" s="53">
        <v>0</v>
      </c>
      <c r="E75" s="53"/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72">
        <v>0</v>
      </c>
      <c r="L75" s="5"/>
      <c r="M75" s="5"/>
      <c r="N75" s="5"/>
    </row>
    <row r="76" spans="1:14" ht="14.25" customHeight="1">
      <c r="A76" s="95" t="s">
        <v>101</v>
      </c>
      <c r="B76" s="39">
        <v>2140</v>
      </c>
      <c r="C76" s="39">
        <v>490</v>
      </c>
      <c r="D76" s="53">
        <v>0</v>
      </c>
      <c r="E76" s="53"/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72">
        <v>0</v>
      </c>
      <c r="L76" s="5"/>
      <c r="M76" s="5"/>
      <c r="N76" s="5"/>
    </row>
    <row r="77" spans="1:14" ht="15" customHeight="1">
      <c r="A77" s="95" t="s">
        <v>102</v>
      </c>
      <c r="B77" s="39">
        <v>2141</v>
      </c>
      <c r="C77" s="39">
        <v>500</v>
      </c>
      <c r="D77" s="53">
        <v>0</v>
      </c>
      <c r="E77" s="53"/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72">
        <v>0</v>
      </c>
      <c r="L77" s="5"/>
      <c r="M77" s="5"/>
      <c r="N77" s="5"/>
    </row>
    <row r="78" spans="1:14" ht="14.25" customHeight="1">
      <c r="A78" s="92" t="s">
        <v>103</v>
      </c>
      <c r="B78" s="39">
        <v>2142</v>
      </c>
      <c r="C78" s="39">
        <v>510</v>
      </c>
      <c r="D78" s="53">
        <v>0</v>
      </c>
      <c r="E78" s="53"/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72">
        <v>0</v>
      </c>
      <c r="L78" s="5"/>
      <c r="M78" s="5"/>
      <c r="N78" s="5"/>
    </row>
    <row r="79" spans="1:14" ht="12" customHeight="1">
      <c r="A79" s="92" t="s">
        <v>104</v>
      </c>
      <c r="B79" s="39">
        <v>2143</v>
      </c>
      <c r="C79" s="39">
        <v>520</v>
      </c>
      <c r="D79" s="39" t="s">
        <v>80</v>
      </c>
      <c r="E79" s="39"/>
      <c r="F79" s="39" t="s">
        <v>80</v>
      </c>
      <c r="G79" s="39" t="s">
        <v>80</v>
      </c>
      <c r="H79" s="39" t="s">
        <v>95</v>
      </c>
      <c r="I79" s="39" t="s">
        <v>80</v>
      </c>
      <c r="J79" s="39" t="s">
        <v>80</v>
      </c>
      <c r="K79" s="80" t="s">
        <v>80</v>
      </c>
      <c r="L79" s="5"/>
      <c r="M79" s="5"/>
      <c r="N79" s="5"/>
    </row>
    <row r="80" spans="1:14" ht="14.25" hidden="1">
      <c r="A80" s="81"/>
      <c r="B80" s="43"/>
      <c r="C80" s="43"/>
      <c r="D80" s="43"/>
      <c r="E80" s="43"/>
      <c r="F80" s="43"/>
      <c r="G80" s="43"/>
      <c r="H80" s="43"/>
      <c r="I80" s="43"/>
      <c r="J80" s="43"/>
      <c r="K80" s="82"/>
      <c r="M80" s="5"/>
      <c r="N80" s="5"/>
    </row>
    <row r="81" spans="1:11" ht="0.75" customHeight="1" hidden="1">
      <c r="A81" s="81"/>
      <c r="B81" s="43"/>
      <c r="C81" s="43"/>
      <c r="D81" s="43"/>
      <c r="E81" s="43"/>
      <c r="F81" s="43"/>
      <c r="G81" s="43"/>
      <c r="H81" s="43"/>
      <c r="I81" s="43"/>
      <c r="J81" s="43"/>
      <c r="K81" s="82"/>
    </row>
    <row r="82" spans="1:11" ht="7.5" customHeight="1" hidden="1" thickBot="1">
      <c r="A82" s="81"/>
      <c r="B82" s="43"/>
      <c r="C82" s="43"/>
      <c r="D82" s="43"/>
      <c r="E82" s="43"/>
      <c r="F82" s="43"/>
      <c r="G82" s="43"/>
      <c r="H82" s="43"/>
      <c r="I82" s="43"/>
      <c r="J82" s="43"/>
      <c r="K82" s="82"/>
    </row>
    <row r="83" spans="1:11" ht="14.25" hidden="1">
      <c r="A83" s="81"/>
      <c r="B83" s="43"/>
      <c r="C83" s="43"/>
      <c r="D83" s="43"/>
      <c r="E83" s="43"/>
      <c r="F83" s="43"/>
      <c r="G83" s="43"/>
      <c r="H83" s="43"/>
      <c r="I83" s="43"/>
      <c r="J83" s="43" t="s">
        <v>74</v>
      </c>
      <c r="K83" s="82"/>
    </row>
    <row r="84" spans="1:14" ht="15" hidden="1" thickTop="1">
      <c r="A84" s="66">
        <v>1</v>
      </c>
      <c r="B84" s="38">
        <v>2</v>
      </c>
      <c r="C84" s="38">
        <v>3</v>
      </c>
      <c r="D84" s="38">
        <v>4</v>
      </c>
      <c r="E84" s="38">
        <v>5</v>
      </c>
      <c r="F84" s="38">
        <v>6</v>
      </c>
      <c r="G84" s="38">
        <v>7</v>
      </c>
      <c r="H84" s="38">
        <v>8</v>
      </c>
      <c r="I84" s="38">
        <v>9</v>
      </c>
      <c r="J84" s="38">
        <v>10</v>
      </c>
      <c r="K84" s="67">
        <v>11</v>
      </c>
      <c r="L84" s="9"/>
      <c r="M84" s="9"/>
      <c r="N84" s="9"/>
    </row>
    <row r="85" spans="1:14" ht="19.5" customHeight="1">
      <c r="A85" s="95" t="s">
        <v>105</v>
      </c>
      <c r="B85" s="39">
        <v>2144</v>
      </c>
      <c r="C85" s="39">
        <v>530</v>
      </c>
      <c r="D85" s="53">
        <v>0</v>
      </c>
      <c r="E85" s="53"/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72">
        <v>0</v>
      </c>
      <c r="L85" s="5"/>
      <c r="M85" s="5"/>
      <c r="N85" s="5"/>
    </row>
    <row r="86" spans="1:14" ht="18" customHeight="1">
      <c r="A86" s="96" t="s">
        <v>78</v>
      </c>
      <c r="B86" s="46">
        <v>2200</v>
      </c>
      <c r="C86" s="46">
        <v>540</v>
      </c>
      <c r="D86" s="60">
        <v>0</v>
      </c>
      <c r="E86" s="60"/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99">
        <v>0</v>
      </c>
      <c r="L86" s="5"/>
      <c r="M86" s="5"/>
      <c r="N86" s="5"/>
    </row>
    <row r="87" spans="1:14" ht="14.25" customHeight="1">
      <c r="A87" s="96" t="s">
        <v>106</v>
      </c>
      <c r="B87" s="46">
        <v>2300</v>
      </c>
      <c r="C87" s="46">
        <v>550</v>
      </c>
      <c r="D87" s="60">
        <v>0</v>
      </c>
      <c r="E87" s="60"/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99">
        <v>0</v>
      </c>
      <c r="L87" s="5"/>
      <c r="M87" s="5"/>
      <c r="N87" s="5"/>
    </row>
    <row r="88" spans="1:14" ht="15" customHeight="1">
      <c r="A88" s="95" t="s">
        <v>58</v>
      </c>
      <c r="B88" s="39">
        <v>2400</v>
      </c>
      <c r="C88" s="39">
        <v>560</v>
      </c>
      <c r="D88" s="53">
        <v>0</v>
      </c>
      <c r="E88" s="53"/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72">
        <v>0</v>
      </c>
      <c r="L88" s="5"/>
      <c r="M88" s="5"/>
      <c r="N88" s="5"/>
    </row>
    <row r="89" spans="1:14" ht="28.5">
      <c r="A89" s="95" t="s">
        <v>107</v>
      </c>
      <c r="B89" s="39">
        <v>2410</v>
      </c>
      <c r="C89" s="39">
        <v>570</v>
      </c>
      <c r="D89" s="53">
        <v>0</v>
      </c>
      <c r="E89" s="53"/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72">
        <v>0</v>
      </c>
      <c r="L89" s="5"/>
      <c r="M89" s="5"/>
      <c r="N89" s="5"/>
    </row>
    <row r="90" spans="1:14" s="1" customFormat="1" ht="28.5">
      <c r="A90" s="98" t="s">
        <v>75</v>
      </c>
      <c r="B90" s="39">
        <v>2420</v>
      </c>
      <c r="C90" s="39">
        <v>580</v>
      </c>
      <c r="D90" s="53">
        <v>0</v>
      </c>
      <c r="E90" s="53"/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72">
        <v>0</v>
      </c>
      <c r="L90" s="18"/>
      <c r="M90" s="18"/>
      <c r="N90" s="18"/>
    </row>
    <row r="91" spans="1:14" s="1" customFormat="1" ht="15.75">
      <c r="A91" s="98" t="s">
        <v>108</v>
      </c>
      <c r="B91" s="39">
        <v>2430</v>
      </c>
      <c r="C91" s="39">
        <v>590</v>
      </c>
      <c r="D91" s="58">
        <f aca="true" t="shared" si="12" ref="D91:K91">SUM(D92,D101)</f>
        <v>0</v>
      </c>
      <c r="E91" s="58">
        <f t="shared" si="12"/>
        <v>0</v>
      </c>
      <c r="F91" s="58">
        <f t="shared" si="12"/>
        <v>0</v>
      </c>
      <c r="G91" s="58">
        <f t="shared" si="12"/>
        <v>0</v>
      </c>
      <c r="H91" s="58">
        <f t="shared" si="12"/>
        <v>0</v>
      </c>
      <c r="I91" s="58">
        <f t="shared" si="12"/>
        <v>0</v>
      </c>
      <c r="J91" s="58">
        <f t="shared" si="12"/>
        <v>0</v>
      </c>
      <c r="K91" s="78">
        <f t="shared" si="12"/>
        <v>0</v>
      </c>
      <c r="L91" s="18"/>
      <c r="M91" s="18"/>
      <c r="N91" s="18"/>
    </row>
    <row r="92" spans="1:14" s="20" customFormat="1" ht="15">
      <c r="A92" s="95" t="s">
        <v>59</v>
      </c>
      <c r="B92" s="39">
        <v>2440</v>
      </c>
      <c r="C92" s="39">
        <v>600</v>
      </c>
      <c r="D92" s="61">
        <f aca="true" t="shared" si="13" ref="D92:K92">SUM(D93,D97)</f>
        <v>0</v>
      </c>
      <c r="E92" s="61">
        <f t="shared" si="13"/>
        <v>0</v>
      </c>
      <c r="F92" s="61">
        <f t="shared" si="13"/>
        <v>0</v>
      </c>
      <c r="G92" s="61">
        <f t="shared" si="13"/>
        <v>0</v>
      </c>
      <c r="H92" s="61">
        <f t="shared" si="13"/>
        <v>0</v>
      </c>
      <c r="I92" s="61">
        <f t="shared" si="13"/>
        <v>0</v>
      </c>
      <c r="J92" s="61">
        <f t="shared" si="13"/>
        <v>0</v>
      </c>
      <c r="K92" s="83">
        <f t="shared" si="13"/>
        <v>0</v>
      </c>
      <c r="L92" s="19"/>
      <c r="M92" s="19"/>
      <c r="N92" s="19"/>
    </row>
    <row r="93" spans="1:14" s="14" customFormat="1" ht="15">
      <c r="A93" s="94" t="s">
        <v>60</v>
      </c>
      <c r="B93" s="41">
        <v>4110</v>
      </c>
      <c r="C93" s="41">
        <v>610</v>
      </c>
      <c r="D93" s="62">
        <f aca="true" t="shared" si="14" ref="D93:K93">SUM(D94:D96)</f>
        <v>0</v>
      </c>
      <c r="E93" s="62">
        <f t="shared" si="14"/>
        <v>0</v>
      </c>
      <c r="F93" s="62">
        <f t="shared" si="14"/>
        <v>0</v>
      </c>
      <c r="G93" s="62">
        <f t="shared" si="14"/>
        <v>0</v>
      </c>
      <c r="H93" s="62">
        <f t="shared" si="14"/>
        <v>0</v>
      </c>
      <c r="I93" s="62">
        <f t="shared" si="14"/>
        <v>0</v>
      </c>
      <c r="J93" s="62">
        <f t="shared" si="14"/>
        <v>0</v>
      </c>
      <c r="K93" s="84">
        <f t="shared" si="14"/>
        <v>0</v>
      </c>
      <c r="L93" s="13"/>
      <c r="M93" s="13"/>
      <c r="N93" s="13"/>
    </row>
    <row r="94" spans="1:14" ht="28.5">
      <c r="A94" s="95" t="s">
        <v>61</v>
      </c>
      <c r="B94" s="39">
        <v>4111</v>
      </c>
      <c r="C94" s="39">
        <v>620</v>
      </c>
      <c r="D94" s="53">
        <v>0</v>
      </c>
      <c r="E94" s="53"/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72">
        <v>0</v>
      </c>
      <c r="L94" s="5"/>
      <c r="M94" s="5"/>
      <c r="N94" s="5"/>
    </row>
    <row r="95" spans="1:14" ht="18" customHeight="1">
      <c r="A95" s="95" t="s">
        <v>62</v>
      </c>
      <c r="B95" s="39">
        <v>4112</v>
      </c>
      <c r="C95" s="39">
        <v>630</v>
      </c>
      <c r="D95" s="53">
        <v>0</v>
      </c>
      <c r="E95" s="53"/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72">
        <v>0</v>
      </c>
      <c r="L95" s="5"/>
      <c r="M95" s="5"/>
      <c r="N95" s="5"/>
    </row>
    <row r="96" spans="1:14" ht="17.25" customHeight="1">
      <c r="A96" s="95" t="s">
        <v>63</v>
      </c>
      <c r="B96" s="39">
        <v>4113</v>
      </c>
      <c r="C96" s="39">
        <v>640</v>
      </c>
      <c r="D96" s="53">
        <v>0</v>
      </c>
      <c r="E96" s="53"/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72">
        <v>0</v>
      </c>
      <c r="L96" s="5"/>
      <c r="M96" s="5"/>
      <c r="N96" s="5"/>
    </row>
    <row r="97" spans="1:14" s="14" customFormat="1" ht="18" customHeight="1" thickBot="1">
      <c r="A97" s="100" t="s">
        <v>68</v>
      </c>
      <c r="B97" s="85">
        <v>4210</v>
      </c>
      <c r="C97" s="85">
        <v>650</v>
      </c>
      <c r="D97" s="86">
        <f aca="true" t="shared" si="15" ref="D97:K97">SUM(D98:D100)</f>
        <v>0</v>
      </c>
      <c r="E97" s="86">
        <f t="shared" si="15"/>
        <v>0</v>
      </c>
      <c r="F97" s="86">
        <f t="shared" si="15"/>
        <v>0</v>
      </c>
      <c r="G97" s="86">
        <f t="shared" si="15"/>
        <v>0</v>
      </c>
      <c r="H97" s="86">
        <f t="shared" si="15"/>
        <v>0</v>
      </c>
      <c r="I97" s="86">
        <f t="shared" si="15"/>
        <v>0</v>
      </c>
      <c r="J97" s="86">
        <f t="shared" si="15"/>
        <v>0</v>
      </c>
      <c r="K97" s="87">
        <f t="shared" si="15"/>
        <v>0</v>
      </c>
      <c r="L97" s="13"/>
      <c r="M97" s="13"/>
      <c r="N97" s="13"/>
    </row>
    <row r="98" spans="1:14" ht="24" customHeight="1" hidden="1">
      <c r="A98" s="91" t="s">
        <v>64</v>
      </c>
      <c r="B98" s="64">
        <v>4121</v>
      </c>
      <c r="C98" s="64">
        <v>650</v>
      </c>
      <c r="D98" s="65"/>
      <c r="E98" s="65"/>
      <c r="F98" s="65"/>
      <c r="G98" s="65"/>
      <c r="H98" s="65"/>
      <c r="I98" s="65"/>
      <c r="J98" s="65"/>
      <c r="K98" s="65"/>
      <c r="L98" s="10"/>
      <c r="M98" s="5"/>
      <c r="N98" s="5"/>
    </row>
    <row r="99" spans="1:14" ht="24.75" customHeight="1" hidden="1">
      <c r="A99" s="32" t="s">
        <v>65</v>
      </c>
      <c r="B99" s="11">
        <v>4122</v>
      </c>
      <c r="C99" s="11">
        <v>660</v>
      </c>
      <c r="D99" s="21"/>
      <c r="E99" s="21"/>
      <c r="F99" s="21"/>
      <c r="G99" s="21"/>
      <c r="H99" s="21"/>
      <c r="I99" s="21"/>
      <c r="J99" s="21"/>
      <c r="K99" s="21"/>
      <c r="L99" s="10"/>
      <c r="M99" s="5"/>
      <c r="N99" s="5"/>
    </row>
    <row r="100" spans="1:14" ht="14.25" customHeight="1" hidden="1">
      <c r="A100" s="30" t="s">
        <v>66</v>
      </c>
      <c r="B100" s="11">
        <v>4123</v>
      </c>
      <c r="C100" s="11">
        <v>670</v>
      </c>
      <c r="D100" s="21"/>
      <c r="E100" s="21"/>
      <c r="F100" s="21"/>
      <c r="G100" s="21"/>
      <c r="H100" s="21"/>
      <c r="I100" s="21"/>
      <c r="J100" s="21"/>
      <c r="K100" s="21"/>
      <c r="L100" s="10"/>
      <c r="M100" s="5"/>
      <c r="N100" s="5"/>
    </row>
    <row r="101" spans="1:14" s="1" customFormat="1" ht="15" customHeight="1" hidden="1">
      <c r="A101" s="34" t="s">
        <v>67</v>
      </c>
      <c r="B101" s="15">
        <v>4200</v>
      </c>
      <c r="C101" s="15">
        <v>680</v>
      </c>
      <c r="D101" s="23">
        <f aca="true" t="shared" si="16" ref="D101:K101">SUM(D102:D103)</f>
        <v>0</v>
      </c>
      <c r="E101" s="23">
        <f t="shared" si="16"/>
        <v>0</v>
      </c>
      <c r="F101" s="23">
        <f t="shared" si="16"/>
        <v>0</v>
      </c>
      <c r="G101" s="23">
        <f t="shared" si="16"/>
        <v>0</v>
      </c>
      <c r="H101" s="23">
        <f t="shared" si="16"/>
        <v>0</v>
      </c>
      <c r="I101" s="23">
        <f t="shared" si="16"/>
        <v>0</v>
      </c>
      <c r="J101" s="23">
        <f t="shared" si="16"/>
        <v>0</v>
      </c>
      <c r="K101" s="23">
        <f t="shared" si="16"/>
        <v>0</v>
      </c>
      <c r="L101" s="17"/>
      <c r="M101" s="18"/>
      <c r="N101" s="18"/>
    </row>
    <row r="102" spans="1:14" s="14" customFormat="1" ht="17.25" customHeight="1" hidden="1">
      <c r="A102" s="31" t="s">
        <v>68</v>
      </c>
      <c r="B102" s="16">
        <v>4210</v>
      </c>
      <c r="C102" s="16">
        <v>690</v>
      </c>
      <c r="D102" s="22"/>
      <c r="E102" s="22"/>
      <c r="F102" s="22"/>
      <c r="G102" s="22"/>
      <c r="H102" s="22"/>
      <c r="I102" s="22"/>
      <c r="J102" s="22"/>
      <c r="K102" s="22"/>
      <c r="L102" s="12"/>
      <c r="M102" s="13"/>
      <c r="N102" s="13"/>
    </row>
    <row r="103" spans="1:14" s="14" customFormat="1" ht="15" customHeight="1" hidden="1">
      <c r="A103" s="31" t="s">
        <v>69</v>
      </c>
      <c r="B103" s="16">
        <v>4220</v>
      </c>
      <c r="C103" s="16">
        <v>700</v>
      </c>
      <c r="D103" s="22"/>
      <c r="E103" s="22"/>
      <c r="F103" s="22"/>
      <c r="G103" s="22"/>
      <c r="H103" s="22"/>
      <c r="I103" s="22"/>
      <c r="J103" s="22"/>
      <c r="K103" s="22"/>
      <c r="L103" s="12"/>
      <c r="M103" s="13"/>
      <c r="N103" s="13"/>
    </row>
    <row r="104" spans="1:14" s="24" customFormat="1" ht="15.75" customHeight="1" hidden="1">
      <c r="A104" s="33" t="s">
        <v>79</v>
      </c>
      <c r="B104" s="25" t="s">
        <v>94</v>
      </c>
      <c r="C104" s="25">
        <v>710</v>
      </c>
      <c r="D104" s="26"/>
      <c r="E104" s="26"/>
      <c r="F104" s="26"/>
      <c r="G104" s="26"/>
      <c r="H104" s="26"/>
      <c r="I104" s="26"/>
      <c r="J104" s="26"/>
      <c r="K104" s="26"/>
      <c r="L104" s="27"/>
      <c r="M104" s="28"/>
      <c r="N104" s="28"/>
    </row>
    <row r="105" ht="12.75">
      <c r="A105" s="6" t="s">
        <v>109</v>
      </c>
    </row>
    <row r="106" ht="12.75" hidden="1">
      <c r="A106" s="7"/>
    </row>
    <row r="108" spans="1:9" ht="15.75">
      <c r="A108" s="47" t="s">
        <v>70</v>
      </c>
      <c r="B108" s="108"/>
      <c r="C108" s="108"/>
      <c r="D108" s="49"/>
      <c r="E108" s="49"/>
      <c r="F108" s="49"/>
      <c r="G108" s="108"/>
      <c r="H108" s="108" t="s">
        <v>132</v>
      </c>
      <c r="I108" s="108"/>
    </row>
    <row r="109" spans="1:13" ht="12.75" customHeight="1">
      <c r="A109" s="49"/>
      <c r="B109" s="321" t="s">
        <v>71</v>
      </c>
      <c r="C109" s="321"/>
      <c r="D109" s="49"/>
      <c r="E109" s="49"/>
      <c r="F109" s="49"/>
      <c r="G109" s="321" t="s">
        <v>76</v>
      </c>
      <c r="H109" s="321"/>
      <c r="I109" s="321"/>
      <c r="J109" s="322"/>
      <c r="K109" s="322"/>
      <c r="L109" s="322"/>
      <c r="M109" s="322"/>
    </row>
    <row r="110" spans="1:9" ht="15">
      <c r="A110" s="49"/>
      <c r="B110" s="49"/>
      <c r="C110" s="49"/>
      <c r="D110" s="49"/>
      <c r="E110" s="49"/>
      <c r="F110" s="49"/>
      <c r="G110" s="49"/>
      <c r="H110" s="49"/>
      <c r="I110" s="49"/>
    </row>
    <row r="111" spans="1:9" ht="15.75">
      <c r="A111" s="47" t="s">
        <v>121</v>
      </c>
      <c r="B111" s="108"/>
      <c r="C111" s="108"/>
      <c r="D111" s="49"/>
      <c r="E111" s="49"/>
      <c r="F111" s="49"/>
      <c r="G111" s="108"/>
      <c r="H111" s="108" t="s">
        <v>111</v>
      </c>
      <c r="I111" s="108"/>
    </row>
    <row r="112" spans="1:13" ht="15">
      <c r="A112" s="49"/>
      <c r="B112" s="321" t="s">
        <v>71</v>
      </c>
      <c r="C112" s="321"/>
      <c r="D112" s="49"/>
      <c r="E112" s="49"/>
      <c r="F112" s="49"/>
      <c r="G112" s="321" t="s">
        <v>76</v>
      </c>
      <c r="H112" s="321"/>
      <c r="I112" s="321"/>
      <c r="J112" s="322"/>
      <c r="K112" s="322"/>
      <c r="L112" s="322"/>
      <c r="M112" s="322"/>
    </row>
    <row r="114" ht="12.75">
      <c r="A114" t="s">
        <v>143</v>
      </c>
    </row>
  </sheetData>
  <sheetProtection/>
  <mergeCells count="30">
    <mergeCell ref="A6:K6"/>
    <mergeCell ref="A10:I10"/>
    <mergeCell ref="I1:J1"/>
    <mergeCell ref="I8:J8"/>
    <mergeCell ref="G2:J4"/>
    <mergeCell ref="A9:I9"/>
    <mergeCell ref="D5:F5"/>
    <mergeCell ref="B7:H7"/>
    <mergeCell ref="E19:E20"/>
    <mergeCell ref="F19:F20"/>
    <mergeCell ref="A13:I13"/>
    <mergeCell ref="A15:K15"/>
    <mergeCell ref="K19:K20"/>
    <mergeCell ref="J19:J20"/>
    <mergeCell ref="B109:C109"/>
    <mergeCell ref="J109:M109"/>
    <mergeCell ref="B112:C112"/>
    <mergeCell ref="J112:M112"/>
    <mergeCell ref="G109:I109"/>
    <mergeCell ref="G112:I112"/>
    <mergeCell ref="A11:I11"/>
    <mergeCell ref="I19:I20"/>
    <mergeCell ref="G19:G20"/>
    <mergeCell ref="H19:H20"/>
    <mergeCell ref="A12:I12"/>
    <mergeCell ref="A19:A20"/>
    <mergeCell ref="A14:I14"/>
    <mergeCell ref="C19:C20"/>
    <mergeCell ref="D19:D20"/>
    <mergeCell ref="B19:B20"/>
  </mergeCells>
  <printOptions/>
  <pageMargins left="0.68" right="0.2" top="0.89" bottom="0.2" header="0.62" footer="0.17"/>
  <pageSetup horizontalDpi="300" verticalDpi="300" orientation="landscape" paperSize="9" scale="75" r:id="rId1"/>
  <rowBreaks count="2" manualBreakCount="2">
    <brk id="41" max="10" man="1"/>
    <brk id="70" max="1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O114"/>
  <sheetViews>
    <sheetView zoomScaleSheetLayoutView="100" zoomScalePageLayoutView="0" workbookViewId="0" topLeftCell="C1">
      <selection activeCell="K42" sqref="K42"/>
    </sheetView>
  </sheetViews>
  <sheetFormatPr defaultColWidth="9.00390625" defaultRowHeight="12.75"/>
  <cols>
    <col min="1" max="1" width="55.25390625" style="0" customWidth="1"/>
    <col min="2" max="2" width="13.125" style="0" customWidth="1"/>
    <col min="3" max="3" width="6.75390625" style="0" customWidth="1"/>
    <col min="4" max="4" width="15.625" style="0" customWidth="1"/>
    <col min="5" max="5" width="13.375" style="0" hidden="1" customWidth="1"/>
    <col min="6" max="6" width="12.25390625" style="0" hidden="1" customWidth="1"/>
    <col min="7" max="7" width="11.75390625" style="0" customWidth="1"/>
    <col min="8" max="8" width="13.875" style="0" customWidth="1"/>
    <col min="9" max="9" width="12.75390625" style="0" customWidth="1"/>
    <col min="10" max="10" width="13.75390625" style="0" customWidth="1"/>
    <col min="11" max="11" width="14.00390625" style="0" customWidth="1"/>
    <col min="12" max="12" width="9.25390625" style="0" customWidth="1"/>
    <col min="13" max="13" width="9.75390625" style="0" customWidth="1"/>
    <col min="14" max="14" width="9.625" style="0" customWidth="1"/>
  </cols>
  <sheetData>
    <row r="1" spans="9:10" ht="12" customHeight="1">
      <c r="I1" s="309" t="s">
        <v>97</v>
      </c>
      <c r="J1" s="309"/>
    </row>
    <row r="2" spans="7:15" ht="12.75" customHeight="1">
      <c r="G2" s="310" t="s">
        <v>140</v>
      </c>
      <c r="H2" s="310"/>
      <c r="I2" s="310"/>
      <c r="J2" s="310"/>
      <c r="K2" s="29"/>
      <c r="L2" s="8"/>
      <c r="M2" s="8"/>
      <c r="N2" s="3"/>
      <c r="O2" s="3"/>
    </row>
    <row r="3" spans="6:15" ht="12.75">
      <c r="F3" s="8"/>
      <c r="G3" s="310"/>
      <c r="H3" s="310"/>
      <c r="I3" s="310"/>
      <c r="J3" s="310"/>
      <c r="K3" s="29"/>
      <c r="L3" s="8"/>
      <c r="M3" s="8"/>
      <c r="N3" s="3"/>
      <c r="O3" s="3"/>
    </row>
    <row r="4" spans="6:13" ht="12.75">
      <c r="F4" s="8"/>
      <c r="G4" s="310"/>
      <c r="H4" s="310"/>
      <c r="I4" s="310"/>
      <c r="J4" s="310"/>
      <c r="K4" s="29"/>
      <c r="L4" s="8"/>
      <c r="M4" s="8"/>
    </row>
    <row r="5" spans="2:8" ht="14.25" customHeight="1">
      <c r="B5" s="47"/>
      <c r="C5" s="48"/>
      <c r="D5" s="311" t="s">
        <v>0</v>
      </c>
      <c r="E5" s="311"/>
      <c r="F5" s="311"/>
      <c r="G5" s="48"/>
      <c r="H5" s="49"/>
    </row>
    <row r="6" spans="1:11" ht="15.75">
      <c r="A6" s="316" t="s">
        <v>118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</row>
    <row r="7" spans="2:8" ht="15.75">
      <c r="B7" s="311" t="s">
        <v>142</v>
      </c>
      <c r="C7" s="311"/>
      <c r="D7" s="311"/>
      <c r="E7" s="311"/>
      <c r="F7" s="311"/>
      <c r="G7" s="311"/>
      <c r="H7" s="311"/>
    </row>
    <row r="8" spans="9:11" ht="12.75">
      <c r="I8" s="329"/>
      <c r="J8" s="329"/>
      <c r="K8" s="2" t="s">
        <v>5</v>
      </c>
    </row>
    <row r="9" spans="1:11" ht="12.75">
      <c r="A9" s="302" t="s">
        <v>112</v>
      </c>
      <c r="B9" s="302"/>
      <c r="C9" s="302"/>
      <c r="D9" s="302"/>
      <c r="E9" s="302"/>
      <c r="F9" s="302"/>
      <c r="G9" s="302"/>
      <c r="H9" s="302"/>
      <c r="I9" s="302"/>
      <c r="J9" t="s">
        <v>1</v>
      </c>
      <c r="K9" s="4"/>
    </row>
    <row r="10" spans="1:11" ht="12.75">
      <c r="A10" s="302" t="s">
        <v>119</v>
      </c>
      <c r="B10" s="302"/>
      <c r="C10" s="302"/>
      <c r="D10" s="302"/>
      <c r="E10" s="302"/>
      <c r="F10" s="302"/>
      <c r="G10" s="302"/>
      <c r="H10" s="302"/>
      <c r="I10" s="302"/>
      <c r="J10" t="s">
        <v>2</v>
      </c>
      <c r="K10" s="106" t="s">
        <v>116</v>
      </c>
    </row>
    <row r="11" spans="1:11" ht="12.75">
      <c r="A11" s="302" t="s">
        <v>117</v>
      </c>
      <c r="B11" s="302"/>
      <c r="C11" s="302"/>
      <c r="D11" s="302"/>
      <c r="E11" s="302"/>
      <c r="F11" s="302"/>
      <c r="G11" s="302"/>
      <c r="H11" s="302"/>
      <c r="I11" s="302"/>
      <c r="J11" t="s">
        <v>3</v>
      </c>
      <c r="K11" s="107">
        <v>3510136600</v>
      </c>
    </row>
    <row r="12" spans="1:11" ht="12.75">
      <c r="A12" s="302" t="s">
        <v>115</v>
      </c>
      <c r="B12" s="302"/>
      <c r="C12" s="302"/>
      <c r="D12" s="302"/>
      <c r="E12" s="302"/>
      <c r="F12" s="302"/>
      <c r="G12" s="302"/>
      <c r="H12" s="302"/>
      <c r="I12" s="302"/>
      <c r="J12" t="s">
        <v>4</v>
      </c>
      <c r="K12" s="4"/>
    </row>
    <row r="13" spans="1:11" ht="12.75">
      <c r="A13" s="302" t="s">
        <v>114</v>
      </c>
      <c r="B13" s="302"/>
      <c r="C13" s="302"/>
      <c r="D13" s="302"/>
      <c r="E13" s="302"/>
      <c r="F13" s="302"/>
      <c r="G13" s="302"/>
      <c r="H13" s="302"/>
      <c r="I13" s="302"/>
      <c r="K13" s="35"/>
    </row>
    <row r="14" spans="1:9" ht="12.75">
      <c r="A14" s="302" t="s">
        <v>129</v>
      </c>
      <c r="B14" s="302"/>
      <c r="C14" s="302"/>
      <c r="D14" s="302"/>
      <c r="E14" s="302"/>
      <c r="F14" s="302"/>
      <c r="G14" s="302"/>
      <c r="H14" s="302"/>
      <c r="I14" s="302"/>
    </row>
    <row r="15" spans="1:13" ht="13.5" customHeight="1">
      <c r="A15" s="327" t="s">
        <v>139</v>
      </c>
      <c r="B15" s="327"/>
      <c r="C15" s="327"/>
      <c r="D15" s="327"/>
      <c r="E15" s="327"/>
      <c r="F15" s="327"/>
      <c r="G15" s="327"/>
      <c r="H15" s="327"/>
      <c r="I15" s="327"/>
      <c r="J15" s="328"/>
      <c r="K15" s="328"/>
      <c r="M15" s="5"/>
    </row>
    <row r="16" spans="1:13" ht="12.75">
      <c r="A16" s="6" t="s">
        <v>135</v>
      </c>
      <c r="M16" s="5"/>
    </row>
    <row r="17" ht="13.5" thickBot="1">
      <c r="A17" s="6" t="s">
        <v>141</v>
      </c>
    </row>
    <row r="18" ht="27.75" customHeight="1" hidden="1"/>
    <row r="19" spans="1:11" ht="26.25" customHeight="1">
      <c r="A19" s="330" t="s">
        <v>6</v>
      </c>
      <c r="B19" s="303" t="s">
        <v>7</v>
      </c>
      <c r="C19" s="303" t="s">
        <v>8</v>
      </c>
      <c r="D19" s="303" t="s">
        <v>9</v>
      </c>
      <c r="E19" s="303" t="s">
        <v>10</v>
      </c>
      <c r="F19" s="303" t="s">
        <v>11</v>
      </c>
      <c r="G19" s="303" t="s">
        <v>12</v>
      </c>
      <c r="H19" s="303" t="s">
        <v>13</v>
      </c>
      <c r="I19" s="303" t="s">
        <v>14</v>
      </c>
      <c r="J19" s="303" t="s">
        <v>15</v>
      </c>
      <c r="K19" s="313" t="s">
        <v>16</v>
      </c>
    </row>
    <row r="20" spans="1:11" ht="62.25" customHeight="1" thickBot="1">
      <c r="A20" s="331"/>
      <c r="B20" s="304"/>
      <c r="C20" s="304"/>
      <c r="D20" s="304"/>
      <c r="E20" s="304"/>
      <c r="F20" s="304"/>
      <c r="G20" s="304"/>
      <c r="H20" s="304"/>
      <c r="I20" s="304"/>
      <c r="J20" s="304"/>
      <c r="K20" s="314"/>
    </row>
    <row r="21" spans="1:14" ht="14.25">
      <c r="A21" s="88">
        <v>1</v>
      </c>
      <c r="B21" s="89">
        <v>2</v>
      </c>
      <c r="C21" s="89">
        <v>3</v>
      </c>
      <c r="D21" s="89">
        <v>4</v>
      </c>
      <c r="E21" s="89">
        <v>5</v>
      </c>
      <c r="F21" s="89">
        <v>5</v>
      </c>
      <c r="G21" s="89">
        <v>5</v>
      </c>
      <c r="H21" s="89">
        <v>6</v>
      </c>
      <c r="I21" s="89">
        <v>7</v>
      </c>
      <c r="J21" s="89">
        <v>8</v>
      </c>
      <c r="K21" s="90">
        <v>9</v>
      </c>
      <c r="L21" s="9"/>
      <c r="M21" s="9"/>
      <c r="N21" s="9"/>
    </row>
    <row r="22" spans="1:14" ht="15.75">
      <c r="A22" s="68" t="s">
        <v>96</v>
      </c>
      <c r="B22" s="39" t="s">
        <v>80</v>
      </c>
      <c r="C22" s="40">
        <v>10</v>
      </c>
      <c r="D22" s="50">
        <f aca="true" t="shared" si="0" ref="D22:K22">SUM(D23,D64,D90,D91,D104)</f>
        <v>0</v>
      </c>
      <c r="E22" s="50">
        <f t="shared" si="0"/>
        <v>0</v>
      </c>
      <c r="F22" s="50">
        <f t="shared" si="0"/>
        <v>0</v>
      </c>
      <c r="G22" s="50">
        <f t="shared" si="0"/>
        <v>0</v>
      </c>
      <c r="H22" s="50">
        <f t="shared" si="0"/>
        <v>0</v>
      </c>
      <c r="I22" s="50">
        <f t="shared" si="0"/>
        <v>0</v>
      </c>
      <c r="J22" s="50">
        <f t="shared" si="0"/>
        <v>0</v>
      </c>
      <c r="K22" s="69">
        <f t="shared" si="0"/>
        <v>0</v>
      </c>
      <c r="L22" s="5"/>
      <c r="M22" s="5"/>
      <c r="N22" s="5"/>
    </row>
    <row r="23" spans="1:14" ht="14.25" customHeight="1">
      <c r="A23" s="92" t="s">
        <v>110</v>
      </c>
      <c r="B23" s="46">
        <v>1000</v>
      </c>
      <c r="C23" s="40" t="s">
        <v>81</v>
      </c>
      <c r="D23" s="50">
        <f aca="true" t="shared" si="1" ref="D23:K23">SUM(D24,D55,D56)</f>
        <v>0</v>
      </c>
      <c r="E23" s="50">
        <f t="shared" si="1"/>
        <v>0</v>
      </c>
      <c r="F23" s="50">
        <f t="shared" si="1"/>
        <v>0</v>
      </c>
      <c r="G23" s="50">
        <f t="shared" si="1"/>
        <v>0</v>
      </c>
      <c r="H23" s="50">
        <f t="shared" si="1"/>
        <v>0</v>
      </c>
      <c r="I23" s="50">
        <f t="shared" si="1"/>
        <v>0</v>
      </c>
      <c r="J23" s="50">
        <f t="shared" si="1"/>
        <v>0</v>
      </c>
      <c r="K23" s="69">
        <f t="shared" si="1"/>
        <v>0</v>
      </c>
      <c r="L23" s="5"/>
      <c r="M23" s="5"/>
      <c r="N23" s="5"/>
    </row>
    <row r="24" spans="1:14" ht="15" customHeight="1">
      <c r="A24" s="92" t="s">
        <v>72</v>
      </c>
      <c r="B24" s="39">
        <v>1100</v>
      </c>
      <c r="C24" s="40" t="s">
        <v>82</v>
      </c>
      <c r="D24" s="51">
        <f aca="true" t="shared" si="2" ref="D24:K24">SUM(D25,D28,D29,D43,D44,D45,D52)</f>
        <v>0</v>
      </c>
      <c r="E24" s="51">
        <f t="shared" si="2"/>
        <v>0</v>
      </c>
      <c r="F24" s="51">
        <f t="shared" si="2"/>
        <v>0</v>
      </c>
      <c r="G24" s="51">
        <f t="shared" si="2"/>
        <v>0</v>
      </c>
      <c r="H24" s="51">
        <f t="shared" si="2"/>
        <v>0</v>
      </c>
      <c r="I24" s="51">
        <f t="shared" si="2"/>
        <v>0</v>
      </c>
      <c r="J24" s="51">
        <f t="shared" si="2"/>
        <v>0</v>
      </c>
      <c r="K24" s="70">
        <f t="shared" si="2"/>
        <v>0</v>
      </c>
      <c r="L24" s="5"/>
      <c r="M24" s="5"/>
      <c r="N24" s="5"/>
    </row>
    <row r="25" spans="1:14" s="14" customFormat="1" ht="15" customHeight="1">
      <c r="A25" s="93" t="s">
        <v>22</v>
      </c>
      <c r="B25" s="63">
        <v>1110</v>
      </c>
      <c r="C25" s="42" t="s">
        <v>82</v>
      </c>
      <c r="D25" s="52">
        <f aca="true" t="shared" si="3" ref="D25:K25">SUM(D26:D27)</f>
        <v>0</v>
      </c>
      <c r="E25" s="52">
        <f t="shared" si="3"/>
        <v>0</v>
      </c>
      <c r="F25" s="52">
        <f t="shared" si="3"/>
        <v>0</v>
      </c>
      <c r="G25" s="52">
        <f t="shared" si="3"/>
        <v>0</v>
      </c>
      <c r="H25" s="52">
        <f t="shared" si="3"/>
        <v>0</v>
      </c>
      <c r="I25" s="52">
        <f t="shared" si="3"/>
        <v>0</v>
      </c>
      <c r="J25" s="52">
        <f t="shared" si="3"/>
        <v>0</v>
      </c>
      <c r="K25" s="71">
        <f t="shared" si="3"/>
        <v>0</v>
      </c>
      <c r="L25" s="13"/>
      <c r="M25" s="13"/>
      <c r="N25" s="13"/>
    </row>
    <row r="26" spans="1:14" ht="15" customHeight="1">
      <c r="A26" s="92" t="s">
        <v>17</v>
      </c>
      <c r="B26" s="39">
        <v>1111</v>
      </c>
      <c r="C26" s="40" t="s">
        <v>83</v>
      </c>
      <c r="D26" s="53">
        <v>0</v>
      </c>
      <c r="E26" s="53"/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72">
        <v>0</v>
      </c>
      <c r="L26" s="5"/>
      <c r="M26" s="5"/>
      <c r="N26" s="5"/>
    </row>
    <row r="27" spans="1:14" ht="15" customHeight="1">
      <c r="A27" s="92" t="s">
        <v>18</v>
      </c>
      <c r="B27" s="39">
        <v>1112</v>
      </c>
      <c r="C27" s="40" t="s">
        <v>84</v>
      </c>
      <c r="D27" s="53">
        <v>0</v>
      </c>
      <c r="E27" s="53"/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72">
        <v>0</v>
      </c>
      <c r="L27" s="5"/>
      <c r="M27" s="5"/>
      <c r="N27" s="5"/>
    </row>
    <row r="28" spans="1:14" s="14" customFormat="1" ht="15.75" customHeight="1">
      <c r="A28" s="93" t="s">
        <v>19</v>
      </c>
      <c r="B28" s="63">
        <v>1120</v>
      </c>
      <c r="C28" s="42" t="s">
        <v>85</v>
      </c>
      <c r="D28" s="54">
        <v>0</v>
      </c>
      <c r="E28" s="54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73">
        <v>0</v>
      </c>
      <c r="L28" s="13"/>
      <c r="M28" s="13"/>
      <c r="N28" s="13"/>
    </row>
    <row r="29" spans="1:14" s="14" customFormat="1" ht="28.5">
      <c r="A29" s="94" t="s">
        <v>20</v>
      </c>
      <c r="B29" s="63">
        <v>1130</v>
      </c>
      <c r="C29" s="42" t="s">
        <v>86</v>
      </c>
      <c r="D29" s="52">
        <f aca="true" t="shared" si="4" ref="D29:K29">SUM(D30:D36,D39:D41)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2">
        <f t="shared" si="4"/>
        <v>0</v>
      </c>
      <c r="K29" s="71">
        <f t="shared" si="4"/>
        <v>0</v>
      </c>
      <c r="L29" s="13"/>
      <c r="M29" s="13"/>
      <c r="N29" s="13"/>
    </row>
    <row r="30" spans="1:14" ht="15" customHeight="1">
      <c r="A30" s="92" t="s">
        <v>21</v>
      </c>
      <c r="B30" s="39">
        <v>1131</v>
      </c>
      <c r="C30" s="40" t="s">
        <v>87</v>
      </c>
      <c r="D30" s="53">
        <v>0</v>
      </c>
      <c r="E30" s="53"/>
      <c r="F30" s="53">
        <v>0</v>
      </c>
      <c r="G30" s="53">
        <v>0</v>
      </c>
      <c r="H30" s="53">
        <v>0</v>
      </c>
      <c r="I30" s="53"/>
      <c r="J30" s="53"/>
      <c r="K30" s="72">
        <v>0</v>
      </c>
      <c r="L30" s="5"/>
      <c r="M30" s="5"/>
      <c r="N30" s="5"/>
    </row>
    <row r="31" spans="1:14" ht="14.25" customHeight="1">
      <c r="A31" s="92" t="s">
        <v>23</v>
      </c>
      <c r="B31" s="39">
        <v>1132</v>
      </c>
      <c r="C31" s="40" t="s">
        <v>88</v>
      </c>
      <c r="D31" s="53">
        <v>0</v>
      </c>
      <c r="E31" s="53"/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72">
        <v>0</v>
      </c>
      <c r="L31" s="5"/>
      <c r="M31" s="5"/>
      <c r="N31" s="5"/>
    </row>
    <row r="32" spans="1:14" ht="15" hidden="1">
      <c r="A32" s="92" t="s">
        <v>93</v>
      </c>
      <c r="B32" s="39">
        <v>1133</v>
      </c>
      <c r="C32" s="40" t="s">
        <v>90</v>
      </c>
      <c r="D32" s="53"/>
      <c r="E32" s="53"/>
      <c r="F32" s="53">
        <v>0</v>
      </c>
      <c r="G32" s="53">
        <v>0</v>
      </c>
      <c r="H32" s="53"/>
      <c r="I32" s="53"/>
      <c r="J32" s="53"/>
      <c r="K32" s="72"/>
      <c r="L32" s="5"/>
      <c r="M32" s="5"/>
      <c r="N32" s="5"/>
    </row>
    <row r="33" spans="1:14" ht="15" customHeight="1">
      <c r="A33" s="92" t="s">
        <v>93</v>
      </c>
      <c r="B33" s="39">
        <v>1133</v>
      </c>
      <c r="C33" s="40" t="s">
        <v>89</v>
      </c>
      <c r="D33" s="53">
        <v>0</v>
      </c>
      <c r="E33" s="53"/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72">
        <v>0</v>
      </c>
      <c r="L33" s="5"/>
      <c r="M33" s="5"/>
      <c r="N33" s="5"/>
    </row>
    <row r="34" spans="1:14" ht="14.25" customHeight="1">
      <c r="A34" s="92" t="s">
        <v>24</v>
      </c>
      <c r="B34" s="39">
        <v>1134</v>
      </c>
      <c r="C34" s="40" t="s">
        <v>90</v>
      </c>
      <c r="D34" s="53">
        <v>0</v>
      </c>
      <c r="E34" s="53"/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72">
        <v>0</v>
      </c>
      <c r="L34" s="5"/>
      <c r="M34" s="5"/>
      <c r="N34" s="5"/>
    </row>
    <row r="35" spans="1:14" ht="28.5">
      <c r="A35" s="95" t="s">
        <v>25</v>
      </c>
      <c r="B35" s="39">
        <v>1135</v>
      </c>
      <c r="C35" s="40" t="s">
        <v>91</v>
      </c>
      <c r="D35" s="53">
        <v>0</v>
      </c>
      <c r="E35" s="53"/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72">
        <v>0</v>
      </c>
      <c r="L35" s="5"/>
      <c r="M35" s="5"/>
      <c r="N35" s="5"/>
    </row>
    <row r="36" spans="1:14" ht="14.25" customHeight="1">
      <c r="A36" s="92" t="s">
        <v>26</v>
      </c>
      <c r="B36" s="39">
        <v>1136</v>
      </c>
      <c r="C36" s="40" t="s">
        <v>92</v>
      </c>
      <c r="D36" s="53">
        <v>0</v>
      </c>
      <c r="E36" s="53"/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72">
        <v>0</v>
      </c>
      <c r="L36" s="5"/>
      <c r="M36" s="5"/>
      <c r="N36" s="5"/>
    </row>
    <row r="37" spans="1:11" ht="15.75" customHeight="1" hidden="1" thickBot="1">
      <c r="A37" s="81"/>
      <c r="B37" s="44"/>
      <c r="C37" s="43"/>
      <c r="D37" s="74"/>
      <c r="E37" s="74"/>
      <c r="F37" s="53">
        <v>0</v>
      </c>
      <c r="G37" s="53">
        <v>0</v>
      </c>
      <c r="H37" s="74"/>
      <c r="I37" s="74"/>
      <c r="J37" s="74"/>
      <c r="K37" s="75"/>
    </row>
    <row r="38" spans="1:14" ht="15.75" hidden="1" thickTop="1">
      <c r="A38" s="66">
        <v>1</v>
      </c>
      <c r="B38" s="38">
        <v>2</v>
      </c>
      <c r="C38" s="38">
        <v>3</v>
      </c>
      <c r="D38" s="55">
        <v>4</v>
      </c>
      <c r="E38" s="56">
        <v>5</v>
      </c>
      <c r="F38" s="53">
        <v>0</v>
      </c>
      <c r="G38" s="53">
        <v>0</v>
      </c>
      <c r="H38" s="55"/>
      <c r="I38" s="55"/>
      <c r="J38" s="55"/>
      <c r="K38" s="76"/>
      <c r="L38" s="9"/>
      <c r="M38" s="9"/>
      <c r="N38" s="9"/>
    </row>
    <row r="39" spans="1:14" ht="28.5">
      <c r="A39" s="95" t="s">
        <v>27</v>
      </c>
      <c r="B39" s="39">
        <v>1137</v>
      </c>
      <c r="C39" s="39">
        <v>140</v>
      </c>
      <c r="D39" s="53">
        <v>0</v>
      </c>
      <c r="E39" s="53"/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72">
        <v>0</v>
      </c>
      <c r="L39" s="5"/>
      <c r="M39" s="5"/>
      <c r="N39" s="5"/>
    </row>
    <row r="40" spans="1:14" ht="15" customHeight="1">
      <c r="A40" s="92" t="s">
        <v>54</v>
      </c>
      <c r="B40" s="39">
        <v>1138</v>
      </c>
      <c r="C40" s="39">
        <v>150</v>
      </c>
      <c r="D40" s="53">
        <v>0</v>
      </c>
      <c r="E40" s="53"/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72">
        <v>0</v>
      </c>
      <c r="L40" s="5"/>
      <c r="M40" s="5"/>
      <c r="N40" s="5"/>
    </row>
    <row r="41" spans="1:14" ht="13.5" customHeight="1" thickBot="1">
      <c r="A41" s="92" t="s">
        <v>28</v>
      </c>
      <c r="B41" s="39">
        <v>1139</v>
      </c>
      <c r="C41" s="39">
        <v>160</v>
      </c>
      <c r="D41" s="53">
        <v>0</v>
      </c>
      <c r="E41" s="53"/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72">
        <v>0</v>
      </c>
      <c r="L41" s="5"/>
      <c r="M41" s="5"/>
      <c r="N41" s="5"/>
    </row>
    <row r="42" spans="1:14" ht="13.5" customHeight="1" thickTop="1">
      <c r="A42" s="66">
        <v>1</v>
      </c>
      <c r="B42" s="38">
        <v>2</v>
      </c>
      <c r="C42" s="38">
        <v>3</v>
      </c>
      <c r="D42" s="38">
        <v>4</v>
      </c>
      <c r="E42" s="45">
        <v>5</v>
      </c>
      <c r="F42" s="38">
        <v>5</v>
      </c>
      <c r="G42" s="38">
        <v>5</v>
      </c>
      <c r="H42" s="38">
        <v>6</v>
      </c>
      <c r="I42" s="38">
        <v>7</v>
      </c>
      <c r="J42" s="38">
        <v>8</v>
      </c>
      <c r="K42" s="67">
        <v>9</v>
      </c>
      <c r="L42" s="5"/>
      <c r="M42" s="5"/>
      <c r="N42" s="5"/>
    </row>
    <row r="43" spans="1:14" s="14" customFormat="1" ht="15">
      <c r="A43" s="93" t="s">
        <v>29</v>
      </c>
      <c r="B43" s="63">
        <v>1140</v>
      </c>
      <c r="C43" s="41">
        <v>170</v>
      </c>
      <c r="D43" s="54">
        <v>0</v>
      </c>
      <c r="E43" s="54"/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73">
        <v>0</v>
      </c>
      <c r="L43" s="13"/>
      <c r="M43" s="13"/>
      <c r="N43" s="13"/>
    </row>
    <row r="44" spans="1:14" s="14" customFormat="1" ht="42.75">
      <c r="A44" s="94" t="s">
        <v>38</v>
      </c>
      <c r="B44" s="41">
        <v>1150</v>
      </c>
      <c r="C44" s="41">
        <v>180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77">
        <v>0</v>
      </c>
      <c r="L44" s="13"/>
      <c r="M44" s="13"/>
      <c r="N44" s="13"/>
    </row>
    <row r="45" spans="1:14" s="14" customFormat="1" ht="14.25" customHeight="1">
      <c r="A45" s="93" t="s">
        <v>30</v>
      </c>
      <c r="B45" s="63">
        <v>1160</v>
      </c>
      <c r="C45" s="41">
        <v>190</v>
      </c>
      <c r="D45" s="52">
        <f aca="true" t="shared" si="5" ref="D45:K45">SUM(D46:D51)</f>
        <v>0</v>
      </c>
      <c r="E45" s="52">
        <f t="shared" si="5"/>
        <v>0</v>
      </c>
      <c r="F45" s="52">
        <f t="shared" si="5"/>
        <v>0</v>
      </c>
      <c r="G45" s="52">
        <f t="shared" si="5"/>
        <v>0</v>
      </c>
      <c r="H45" s="52">
        <f t="shared" si="5"/>
        <v>0</v>
      </c>
      <c r="I45" s="52">
        <f t="shared" si="5"/>
        <v>0</v>
      </c>
      <c r="J45" s="52">
        <f t="shared" si="5"/>
        <v>0</v>
      </c>
      <c r="K45" s="71">
        <f t="shared" si="5"/>
        <v>0</v>
      </c>
      <c r="L45" s="13"/>
      <c r="M45" s="13"/>
      <c r="N45" s="13"/>
    </row>
    <row r="46" spans="1:14" ht="16.5" customHeight="1">
      <c r="A46" s="92" t="s">
        <v>31</v>
      </c>
      <c r="B46" s="39">
        <v>1161</v>
      </c>
      <c r="C46" s="39">
        <v>200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77">
        <v>0</v>
      </c>
      <c r="L46" s="5"/>
      <c r="M46" s="5"/>
      <c r="N46" s="5"/>
    </row>
    <row r="47" spans="1:14" ht="18" customHeight="1">
      <c r="A47" s="92" t="s">
        <v>32</v>
      </c>
      <c r="B47" s="39">
        <v>1162</v>
      </c>
      <c r="C47" s="39">
        <v>210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77">
        <v>0</v>
      </c>
      <c r="L47" s="5"/>
      <c r="M47" s="5"/>
      <c r="N47" s="5"/>
    </row>
    <row r="48" spans="1:14" ht="15.75" customHeight="1">
      <c r="A48" s="92" t="s">
        <v>33</v>
      </c>
      <c r="B48" s="39">
        <v>1163</v>
      </c>
      <c r="C48" s="39">
        <v>220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77">
        <v>0</v>
      </c>
      <c r="L48" s="5"/>
      <c r="M48" s="5"/>
      <c r="N48" s="5"/>
    </row>
    <row r="49" spans="1:14" ht="17.25" customHeight="1">
      <c r="A49" s="92" t="s">
        <v>40</v>
      </c>
      <c r="B49" s="39">
        <v>1164</v>
      </c>
      <c r="C49" s="39">
        <v>230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77">
        <v>0</v>
      </c>
      <c r="L49" s="5"/>
      <c r="M49" s="5"/>
      <c r="N49" s="5"/>
    </row>
    <row r="50" spans="1:14" ht="18" customHeight="1">
      <c r="A50" s="92" t="s">
        <v>34</v>
      </c>
      <c r="B50" s="39">
        <v>1165</v>
      </c>
      <c r="C50" s="39">
        <v>240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77">
        <v>0</v>
      </c>
      <c r="L50" s="5"/>
      <c r="M50" s="5"/>
      <c r="N50" s="5"/>
    </row>
    <row r="51" spans="1:14" ht="18.75" customHeight="1">
      <c r="A51" s="92" t="s">
        <v>35</v>
      </c>
      <c r="B51" s="39">
        <v>1166</v>
      </c>
      <c r="C51" s="39">
        <v>250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77">
        <v>0</v>
      </c>
      <c r="L51" s="5"/>
      <c r="M51" s="5"/>
      <c r="N51" s="5"/>
    </row>
    <row r="52" spans="1:14" s="14" customFormat="1" ht="18" customHeight="1">
      <c r="A52" s="93" t="s">
        <v>36</v>
      </c>
      <c r="B52" s="63">
        <v>1170</v>
      </c>
      <c r="C52" s="41">
        <v>260</v>
      </c>
      <c r="D52" s="54">
        <v>0</v>
      </c>
      <c r="E52" s="54"/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73">
        <v>0</v>
      </c>
      <c r="L52" s="13"/>
      <c r="M52" s="13"/>
      <c r="N52" s="13"/>
    </row>
    <row r="53" spans="1:14" s="37" customFormat="1" ht="28.5">
      <c r="A53" s="95" t="s">
        <v>98</v>
      </c>
      <c r="B53" s="39">
        <v>1171</v>
      </c>
      <c r="C53" s="39">
        <v>270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72">
        <v>0</v>
      </c>
      <c r="L53" s="36"/>
      <c r="M53" s="36"/>
      <c r="N53" s="36"/>
    </row>
    <row r="54" spans="1:14" s="37" customFormat="1" ht="32.25" customHeight="1">
      <c r="A54" s="95" t="s">
        <v>99</v>
      </c>
      <c r="B54" s="39">
        <v>1172</v>
      </c>
      <c r="C54" s="39">
        <v>280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72">
        <v>0</v>
      </c>
      <c r="L54" s="36"/>
      <c r="M54" s="36"/>
      <c r="N54" s="36"/>
    </row>
    <row r="55" spans="1:14" ht="15.75" customHeight="1">
      <c r="A55" s="96" t="s">
        <v>37</v>
      </c>
      <c r="B55" s="39">
        <v>1200</v>
      </c>
      <c r="C55" s="46">
        <v>290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72">
        <v>0</v>
      </c>
      <c r="L55" s="5"/>
      <c r="M55" s="5"/>
      <c r="N55" s="5"/>
    </row>
    <row r="56" spans="1:14" s="14" customFormat="1" ht="15" customHeight="1">
      <c r="A56" s="94" t="s">
        <v>77</v>
      </c>
      <c r="B56" s="63">
        <v>1300</v>
      </c>
      <c r="C56" s="41">
        <v>300</v>
      </c>
      <c r="D56" s="54">
        <f aca="true" t="shared" si="6" ref="D56:K56">D59</f>
        <v>0</v>
      </c>
      <c r="E56" s="54">
        <f t="shared" si="6"/>
        <v>0</v>
      </c>
      <c r="F56" s="54">
        <f t="shared" si="6"/>
        <v>0</v>
      </c>
      <c r="G56" s="54">
        <f t="shared" si="6"/>
        <v>0</v>
      </c>
      <c r="H56" s="54">
        <f t="shared" si="6"/>
        <v>0</v>
      </c>
      <c r="I56" s="54">
        <f t="shared" si="6"/>
        <v>0</v>
      </c>
      <c r="J56" s="54">
        <f t="shared" si="6"/>
        <v>0</v>
      </c>
      <c r="K56" s="73">
        <f t="shared" si="6"/>
        <v>0</v>
      </c>
      <c r="L56" s="13"/>
      <c r="M56" s="13"/>
      <c r="N56" s="13"/>
    </row>
    <row r="57" spans="1:14" s="14" customFormat="1" ht="28.5">
      <c r="A57" s="94" t="s">
        <v>41</v>
      </c>
      <c r="B57" s="41">
        <v>1310</v>
      </c>
      <c r="C57" s="41">
        <v>310</v>
      </c>
      <c r="D57" s="57">
        <v>0</v>
      </c>
      <c r="E57" s="57"/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77">
        <v>0</v>
      </c>
      <c r="L57" s="13"/>
      <c r="M57" s="13"/>
      <c r="N57" s="13"/>
    </row>
    <row r="58" spans="1:14" s="14" customFormat="1" ht="28.5">
      <c r="A58" s="94" t="s">
        <v>55</v>
      </c>
      <c r="B58" s="41">
        <v>1320</v>
      </c>
      <c r="C58" s="41">
        <v>320</v>
      </c>
      <c r="D58" s="57">
        <v>0</v>
      </c>
      <c r="E58" s="57"/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77">
        <v>0</v>
      </c>
      <c r="L58" s="13"/>
      <c r="M58" s="13"/>
      <c r="N58" s="13"/>
    </row>
    <row r="59" spans="1:14" s="14" customFormat="1" ht="14.25" customHeight="1">
      <c r="A59" s="93" t="s">
        <v>42</v>
      </c>
      <c r="B59" s="63">
        <v>1340</v>
      </c>
      <c r="C59" s="41">
        <v>330</v>
      </c>
      <c r="D59" s="52">
        <f aca="true" t="shared" si="7" ref="D59:K59">SUM(D60:D62)</f>
        <v>0</v>
      </c>
      <c r="E59" s="52">
        <f t="shared" si="7"/>
        <v>0</v>
      </c>
      <c r="F59" s="52">
        <f t="shared" si="7"/>
        <v>0</v>
      </c>
      <c r="G59" s="52">
        <f t="shared" si="7"/>
        <v>0</v>
      </c>
      <c r="H59" s="52">
        <f t="shared" si="7"/>
        <v>0</v>
      </c>
      <c r="I59" s="52">
        <f t="shared" si="7"/>
        <v>0</v>
      </c>
      <c r="J59" s="52">
        <f t="shared" si="7"/>
        <v>0</v>
      </c>
      <c r="K59" s="71">
        <f t="shared" si="7"/>
        <v>0</v>
      </c>
      <c r="L59" s="13"/>
      <c r="M59" s="13"/>
      <c r="N59" s="13"/>
    </row>
    <row r="60" spans="1:14" ht="15.75" customHeight="1">
      <c r="A60" s="92" t="s">
        <v>43</v>
      </c>
      <c r="B60" s="39">
        <v>1341</v>
      </c>
      <c r="C60" s="39">
        <v>340</v>
      </c>
      <c r="D60" s="57">
        <v>0</v>
      </c>
      <c r="E60" s="57"/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77">
        <v>0</v>
      </c>
      <c r="L60" s="5"/>
      <c r="M60" s="5"/>
      <c r="N60" s="5"/>
    </row>
    <row r="61" spans="1:14" ht="16.5" customHeight="1">
      <c r="A61" s="92" t="s">
        <v>73</v>
      </c>
      <c r="B61" s="39">
        <v>1342</v>
      </c>
      <c r="C61" s="39">
        <v>350</v>
      </c>
      <c r="D61" s="57">
        <v>0</v>
      </c>
      <c r="E61" s="57"/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77">
        <v>0</v>
      </c>
      <c r="L61" s="5"/>
      <c r="M61" s="5"/>
      <c r="N61" s="5"/>
    </row>
    <row r="62" spans="1:14" ht="19.5" customHeight="1">
      <c r="A62" s="92" t="s">
        <v>44</v>
      </c>
      <c r="B62" s="39">
        <v>1343</v>
      </c>
      <c r="C62" s="39">
        <v>360</v>
      </c>
      <c r="D62" s="57">
        <v>0</v>
      </c>
      <c r="E62" s="57"/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77">
        <v>0</v>
      </c>
      <c r="L62" s="5"/>
      <c r="M62" s="5"/>
      <c r="N62" s="5"/>
    </row>
    <row r="63" spans="1:14" s="14" customFormat="1" ht="17.25" customHeight="1">
      <c r="A63" s="93" t="s">
        <v>45</v>
      </c>
      <c r="B63" s="41">
        <v>1350</v>
      </c>
      <c r="C63" s="41">
        <v>370</v>
      </c>
      <c r="D63" s="57">
        <v>0</v>
      </c>
      <c r="E63" s="57"/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77">
        <v>0</v>
      </c>
      <c r="L63" s="13"/>
      <c r="M63" s="13"/>
      <c r="N63" s="13"/>
    </row>
    <row r="64" spans="1:14" s="1" customFormat="1" ht="15" customHeight="1">
      <c r="A64" s="97" t="s">
        <v>46</v>
      </c>
      <c r="B64" s="46">
        <v>2000</v>
      </c>
      <c r="C64" s="46">
        <v>380</v>
      </c>
      <c r="D64" s="58">
        <f aca="true" t="shared" si="8" ref="D64:K64">SUM(D65,D77,D78)</f>
        <v>0</v>
      </c>
      <c r="E64" s="58">
        <f t="shared" si="8"/>
        <v>0</v>
      </c>
      <c r="F64" s="58">
        <f t="shared" si="8"/>
        <v>0</v>
      </c>
      <c r="G64" s="58">
        <f t="shared" si="8"/>
        <v>0</v>
      </c>
      <c r="H64" s="58">
        <f t="shared" si="8"/>
        <v>0</v>
      </c>
      <c r="I64" s="58">
        <f t="shared" si="8"/>
        <v>0</v>
      </c>
      <c r="J64" s="58">
        <f t="shared" si="8"/>
        <v>0</v>
      </c>
      <c r="K64" s="78">
        <f t="shared" si="8"/>
        <v>0</v>
      </c>
      <c r="L64" s="18"/>
      <c r="M64" s="18"/>
      <c r="N64" s="18"/>
    </row>
    <row r="65" spans="1:14" s="1" customFormat="1" ht="14.25" customHeight="1">
      <c r="A65" s="97" t="s">
        <v>47</v>
      </c>
      <c r="B65" s="46">
        <v>2100</v>
      </c>
      <c r="C65" s="46">
        <v>390</v>
      </c>
      <c r="D65" s="58">
        <f aca="true" t="shared" si="9" ref="D65:K65">SUM(D66:D67,D72)</f>
        <v>0</v>
      </c>
      <c r="E65" s="58">
        <f t="shared" si="9"/>
        <v>0</v>
      </c>
      <c r="F65" s="58">
        <f t="shared" si="9"/>
        <v>0</v>
      </c>
      <c r="G65" s="58">
        <f t="shared" si="9"/>
        <v>0</v>
      </c>
      <c r="H65" s="58">
        <f t="shared" si="9"/>
        <v>0</v>
      </c>
      <c r="I65" s="58">
        <f t="shared" si="9"/>
        <v>0</v>
      </c>
      <c r="J65" s="58">
        <f t="shared" si="9"/>
        <v>0</v>
      </c>
      <c r="K65" s="78">
        <f t="shared" si="9"/>
        <v>0</v>
      </c>
      <c r="L65" s="18"/>
      <c r="M65" s="18"/>
      <c r="N65" s="18"/>
    </row>
    <row r="66" spans="1:14" s="14" customFormat="1" ht="27.75" customHeight="1">
      <c r="A66" s="94" t="s">
        <v>48</v>
      </c>
      <c r="B66" s="41">
        <v>2110</v>
      </c>
      <c r="C66" s="41">
        <v>400</v>
      </c>
      <c r="D66" s="57">
        <v>0</v>
      </c>
      <c r="E66" s="57"/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77">
        <v>0</v>
      </c>
      <c r="L66" s="13"/>
      <c r="M66" s="13"/>
      <c r="N66" s="13"/>
    </row>
    <row r="67" spans="1:14" s="14" customFormat="1" ht="15.75" customHeight="1">
      <c r="A67" s="93" t="s">
        <v>49</v>
      </c>
      <c r="B67" s="41">
        <v>2120</v>
      </c>
      <c r="C67" s="41">
        <v>410</v>
      </c>
      <c r="D67" s="59">
        <f aca="true" t="shared" si="10" ref="D67:K67">SUM(D68:D70)</f>
        <v>0</v>
      </c>
      <c r="E67" s="59">
        <f t="shared" si="10"/>
        <v>0</v>
      </c>
      <c r="F67" s="59">
        <f t="shared" si="10"/>
        <v>0</v>
      </c>
      <c r="G67" s="59">
        <f t="shared" si="10"/>
        <v>0</v>
      </c>
      <c r="H67" s="59">
        <f t="shared" si="10"/>
        <v>0</v>
      </c>
      <c r="I67" s="59">
        <f t="shared" si="10"/>
        <v>0</v>
      </c>
      <c r="J67" s="59">
        <f t="shared" si="10"/>
        <v>0</v>
      </c>
      <c r="K67" s="79">
        <f t="shared" si="10"/>
        <v>0</v>
      </c>
      <c r="L67" s="13"/>
      <c r="M67" s="13"/>
      <c r="N67" s="13"/>
    </row>
    <row r="68" spans="1:14" ht="14.25" customHeight="1">
      <c r="A68" s="92" t="s">
        <v>50</v>
      </c>
      <c r="B68" s="39">
        <v>2121</v>
      </c>
      <c r="C68" s="39">
        <v>420</v>
      </c>
      <c r="D68" s="53">
        <v>0</v>
      </c>
      <c r="E68" s="53"/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72">
        <v>0</v>
      </c>
      <c r="L68" s="5"/>
      <c r="M68" s="5"/>
      <c r="N68" s="5"/>
    </row>
    <row r="69" spans="1:14" ht="16.5" customHeight="1">
      <c r="A69" s="95" t="s">
        <v>56</v>
      </c>
      <c r="B69" s="39">
        <v>2122</v>
      </c>
      <c r="C69" s="39">
        <v>430</v>
      </c>
      <c r="D69" s="53">
        <v>0</v>
      </c>
      <c r="E69" s="53"/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72">
        <v>0</v>
      </c>
      <c r="L69" s="5"/>
      <c r="M69" s="5"/>
      <c r="N69" s="5"/>
    </row>
    <row r="70" spans="1:14" ht="15" customHeight="1" thickBot="1">
      <c r="A70" s="92" t="s">
        <v>51</v>
      </c>
      <c r="B70" s="39">
        <v>2123</v>
      </c>
      <c r="C70" s="39">
        <v>440</v>
      </c>
      <c r="D70" s="53">
        <v>0</v>
      </c>
      <c r="E70" s="53"/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72">
        <v>0</v>
      </c>
      <c r="L70" s="5"/>
      <c r="M70" s="5"/>
      <c r="N70" s="5"/>
    </row>
    <row r="71" spans="1:14" ht="15" customHeight="1" thickTop="1">
      <c r="A71" s="66">
        <v>1</v>
      </c>
      <c r="B71" s="38">
        <v>2</v>
      </c>
      <c r="C71" s="38">
        <v>3</v>
      </c>
      <c r="D71" s="38">
        <v>4</v>
      </c>
      <c r="E71" s="38">
        <v>5</v>
      </c>
      <c r="F71" s="38">
        <v>5</v>
      </c>
      <c r="G71" s="38">
        <v>5</v>
      </c>
      <c r="H71" s="38">
        <v>6</v>
      </c>
      <c r="I71" s="38">
        <v>7</v>
      </c>
      <c r="J71" s="38">
        <v>8</v>
      </c>
      <c r="K71" s="67">
        <v>9</v>
      </c>
      <c r="L71" s="5"/>
      <c r="M71" s="5"/>
      <c r="N71" s="5"/>
    </row>
    <row r="72" spans="1:14" s="14" customFormat="1" ht="28.5">
      <c r="A72" s="94" t="s">
        <v>52</v>
      </c>
      <c r="B72" s="41">
        <v>2130</v>
      </c>
      <c r="C72" s="41">
        <v>450</v>
      </c>
      <c r="D72" s="52">
        <f aca="true" t="shared" si="11" ref="D72:K72">SUM(D73:D76)</f>
        <v>0</v>
      </c>
      <c r="E72" s="52">
        <f t="shared" si="11"/>
        <v>0</v>
      </c>
      <c r="F72" s="52">
        <f t="shared" si="11"/>
        <v>0</v>
      </c>
      <c r="G72" s="52">
        <f t="shared" si="11"/>
        <v>0</v>
      </c>
      <c r="H72" s="52">
        <f t="shared" si="11"/>
        <v>0</v>
      </c>
      <c r="I72" s="52">
        <f t="shared" si="11"/>
        <v>0</v>
      </c>
      <c r="J72" s="52">
        <f t="shared" si="11"/>
        <v>0</v>
      </c>
      <c r="K72" s="71">
        <f t="shared" si="11"/>
        <v>0</v>
      </c>
      <c r="L72" s="13"/>
      <c r="M72" s="13"/>
      <c r="N72" s="13"/>
    </row>
    <row r="73" spans="1:14" ht="28.5">
      <c r="A73" s="95" t="s">
        <v>53</v>
      </c>
      <c r="B73" s="39">
        <v>2131</v>
      </c>
      <c r="C73" s="39">
        <v>460</v>
      </c>
      <c r="D73" s="53">
        <v>0</v>
      </c>
      <c r="E73" s="53"/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72">
        <v>0</v>
      </c>
      <c r="L73" s="5"/>
      <c r="M73" s="5"/>
      <c r="N73" s="5"/>
    </row>
    <row r="74" spans="1:14" ht="28.5">
      <c r="A74" s="95" t="s">
        <v>57</v>
      </c>
      <c r="B74" s="39">
        <v>2132</v>
      </c>
      <c r="C74" s="39">
        <v>470</v>
      </c>
      <c r="D74" s="53">
        <v>0</v>
      </c>
      <c r="E74" s="53"/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72">
        <v>0</v>
      </c>
      <c r="L74" s="5"/>
      <c r="M74" s="5"/>
      <c r="N74" s="5"/>
    </row>
    <row r="75" spans="1:14" ht="15" customHeight="1">
      <c r="A75" s="95" t="s">
        <v>100</v>
      </c>
      <c r="B75" s="39">
        <v>2133</v>
      </c>
      <c r="C75" s="39">
        <v>480</v>
      </c>
      <c r="D75" s="53">
        <v>0</v>
      </c>
      <c r="E75" s="53"/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72">
        <v>0</v>
      </c>
      <c r="L75" s="5"/>
      <c r="M75" s="5"/>
      <c r="N75" s="5"/>
    </row>
    <row r="76" spans="1:14" ht="14.25" customHeight="1">
      <c r="A76" s="95" t="s">
        <v>101</v>
      </c>
      <c r="B76" s="39">
        <v>2140</v>
      </c>
      <c r="C76" s="39">
        <v>490</v>
      </c>
      <c r="D76" s="53">
        <v>0</v>
      </c>
      <c r="E76" s="53"/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72">
        <v>0</v>
      </c>
      <c r="L76" s="5"/>
      <c r="M76" s="5"/>
      <c r="N76" s="5"/>
    </row>
    <row r="77" spans="1:14" ht="15" customHeight="1">
      <c r="A77" s="95" t="s">
        <v>102</v>
      </c>
      <c r="B77" s="39">
        <v>2141</v>
      </c>
      <c r="C77" s="39">
        <v>500</v>
      </c>
      <c r="D77" s="53">
        <v>0</v>
      </c>
      <c r="E77" s="53"/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72">
        <v>0</v>
      </c>
      <c r="L77" s="5"/>
      <c r="M77" s="5"/>
      <c r="N77" s="5"/>
    </row>
    <row r="78" spans="1:14" ht="14.25" customHeight="1">
      <c r="A78" s="92" t="s">
        <v>103</v>
      </c>
      <c r="B78" s="39">
        <v>2142</v>
      </c>
      <c r="C78" s="39">
        <v>510</v>
      </c>
      <c r="D78" s="53">
        <v>0</v>
      </c>
      <c r="E78" s="53"/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72">
        <v>0</v>
      </c>
      <c r="L78" s="5"/>
      <c r="M78" s="5"/>
      <c r="N78" s="5"/>
    </row>
    <row r="79" spans="1:14" ht="12" customHeight="1">
      <c r="A79" s="92" t="s">
        <v>104</v>
      </c>
      <c r="B79" s="39">
        <v>2143</v>
      </c>
      <c r="C79" s="39">
        <v>520</v>
      </c>
      <c r="D79" s="39" t="s">
        <v>80</v>
      </c>
      <c r="E79" s="39"/>
      <c r="F79" s="39" t="s">
        <v>80</v>
      </c>
      <c r="G79" s="39" t="s">
        <v>80</v>
      </c>
      <c r="H79" s="39" t="s">
        <v>95</v>
      </c>
      <c r="I79" s="39" t="s">
        <v>80</v>
      </c>
      <c r="J79" s="39" t="s">
        <v>80</v>
      </c>
      <c r="K79" s="80" t="s">
        <v>80</v>
      </c>
      <c r="L79" s="5"/>
      <c r="M79" s="5"/>
      <c r="N79" s="5"/>
    </row>
    <row r="80" spans="1:14" ht="14.25" hidden="1">
      <c r="A80" s="81"/>
      <c r="B80" s="43"/>
      <c r="C80" s="43"/>
      <c r="D80" s="43"/>
      <c r="E80" s="43"/>
      <c r="F80" s="43"/>
      <c r="G80" s="43"/>
      <c r="H80" s="43"/>
      <c r="I80" s="43"/>
      <c r="J80" s="43"/>
      <c r="K80" s="82"/>
      <c r="M80" s="5"/>
      <c r="N80" s="5"/>
    </row>
    <row r="81" spans="1:11" ht="0.75" customHeight="1" hidden="1">
      <c r="A81" s="81"/>
      <c r="B81" s="43"/>
      <c r="C81" s="43"/>
      <c r="D81" s="43"/>
      <c r="E81" s="43"/>
      <c r="F81" s="43"/>
      <c r="G81" s="43"/>
      <c r="H81" s="43"/>
      <c r="I81" s="43"/>
      <c r="J81" s="43"/>
      <c r="K81" s="82"/>
    </row>
    <row r="82" spans="1:11" ht="7.5" customHeight="1" hidden="1" thickBot="1">
      <c r="A82" s="81"/>
      <c r="B82" s="43"/>
      <c r="C82" s="43"/>
      <c r="D82" s="43"/>
      <c r="E82" s="43"/>
      <c r="F82" s="43"/>
      <c r="G82" s="43"/>
      <c r="H82" s="43"/>
      <c r="I82" s="43"/>
      <c r="J82" s="43"/>
      <c r="K82" s="82"/>
    </row>
    <row r="83" spans="1:11" ht="14.25" hidden="1">
      <c r="A83" s="81"/>
      <c r="B83" s="43"/>
      <c r="C83" s="43"/>
      <c r="D83" s="43"/>
      <c r="E83" s="43"/>
      <c r="F83" s="43"/>
      <c r="G83" s="43"/>
      <c r="H83" s="43"/>
      <c r="I83" s="43"/>
      <c r="J83" s="43" t="s">
        <v>74</v>
      </c>
      <c r="K83" s="82"/>
    </row>
    <row r="84" spans="1:14" ht="15" hidden="1" thickTop="1">
      <c r="A84" s="66">
        <v>1</v>
      </c>
      <c r="B84" s="38">
        <v>2</v>
      </c>
      <c r="C84" s="38">
        <v>3</v>
      </c>
      <c r="D84" s="38">
        <v>4</v>
      </c>
      <c r="E84" s="38">
        <v>5</v>
      </c>
      <c r="F84" s="38">
        <v>6</v>
      </c>
      <c r="G84" s="38">
        <v>7</v>
      </c>
      <c r="H84" s="38">
        <v>8</v>
      </c>
      <c r="I84" s="38">
        <v>9</v>
      </c>
      <c r="J84" s="38">
        <v>10</v>
      </c>
      <c r="K84" s="67">
        <v>11</v>
      </c>
      <c r="L84" s="9"/>
      <c r="M84" s="9"/>
      <c r="N84" s="9"/>
    </row>
    <row r="85" spans="1:14" ht="19.5" customHeight="1">
      <c r="A85" s="95" t="s">
        <v>105</v>
      </c>
      <c r="B85" s="39">
        <v>2144</v>
      </c>
      <c r="C85" s="39">
        <v>530</v>
      </c>
      <c r="D85" s="53">
        <v>0</v>
      </c>
      <c r="E85" s="53"/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72">
        <v>0</v>
      </c>
      <c r="L85" s="5"/>
      <c r="M85" s="5"/>
      <c r="N85" s="5"/>
    </row>
    <row r="86" spans="1:14" ht="18" customHeight="1">
      <c r="A86" s="96" t="s">
        <v>78</v>
      </c>
      <c r="B86" s="46">
        <v>2200</v>
      </c>
      <c r="C86" s="46">
        <v>540</v>
      </c>
      <c r="D86" s="60">
        <v>0</v>
      </c>
      <c r="E86" s="60"/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99">
        <v>0</v>
      </c>
      <c r="L86" s="5"/>
      <c r="M86" s="5"/>
      <c r="N86" s="5"/>
    </row>
    <row r="87" spans="1:14" ht="14.25" customHeight="1">
      <c r="A87" s="96" t="s">
        <v>106</v>
      </c>
      <c r="B87" s="46">
        <v>2300</v>
      </c>
      <c r="C87" s="46">
        <v>550</v>
      </c>
      <c r="D87" s="60">
        <v>0</v>
      </c>
      <c r="E87" s="60"/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99">
        <v>0</v>
      </c>
      <c r="L87" s="5"/>
      <c r="M87" s="5"/>
      <c r="N87" s="5"/>
    </row>
    <row r="88" spans="1:14" ht="15" customHeight="1">
      <c r="A88" s="95" t="s">
        <v>58</v>
      </c>
      <c r="B88" s="39">
        <v>2400</v>
      </c>
      <c r="C88" s="39">
        <v>560</v>
      </c>
      <c r="D88" s="53">
        <v>0</v>
      </c>
      <c r="E88" s="53"/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72">
        <v>0</v>
      </c>
      <c r="L88" s="5"/>
      <c r="M88" s="5"/>
      <c r="N88" s="5"/>
    </row>
    <row r="89" spans="1:14" ht="28.5">
      <c r="A89" s="95" t="s">
        <v>107</v>
      </c>
      <c r="B89" s="39">
        <v>2410</v>
      </c>
      <c r="C89" s="39">
        <v>570</v>
      </c>
      <c r="D89" s="53">
        <v>0</v>
      </c>
      <c r="E89" s="53"/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72">
        <v>0</v>
      </c>
      <c r="L89" s="5"/>
      <c r="M89" s="5"/>
      <c r="N89" s="5"/>
    </row>
    <row r="90" spans="1:14" s="1" customFormat="1" ht="28.5">
      <c r="A90" s="98" t="s">
        <v>75</v>
      </c>
      <c r="B90" s="39">
        <v>2420</v>
      </c>
      <c r="C90" s="39">
        <v>580</v>
      </c>
      <c r="D90" s="53">
        <v>0</v>
      </c>
      <c r="E90" s="53"/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72">
        <v>0</v>
      </c>
      <c r="L90" s="18"/>
      <c r="M90" s="18"/>
      <c r="N90" s="18"/>
    </row>
    <row r="91" spans="1:14" s="1" customFormat="1" ht="15.75">
      <c r="A91" s="98" t="s">
        <v>108</v>
      </c>
      <c r="B91" s="39">
        <v>2430</v>
      </c>
      <c r="C91" s="39">
        <v>590</v>
      </c>
      <c r="D91" s="58">
        <f aca="true" t="shared" si="12" ref="D91:K91">SUM(D92,D101)</f>
        <v>0</v>
      </c>
      <c r="E91" s="58">
        <f t="shared" si="12"/>
        <v>0</v>
      </c>
      <c r="F91" s="58">
        <f t="shared" si="12"/>
        <v>0</v>
      </c>
      <c r="G91" s="58">
        <f t="shared" si="12"/>
        <v>0</v>
      </c>
      <c r="H91" s="58">
        <f t="shared" si="12"/>
        <v>0</v>
      </c>
      <c r="I91" s="58">
        <f t="shared" si="12"/>
        <v>0</v>
      </c>
      <c r="J91" s="58">
        <f t="shared" si="12"/>
        <v>0</v>
      </c>
      <c r="K91" s="78">
        <f t="shared" si="12"/>
        <v>0</v>
      </c>
      <c r="L91" s="18"/>
      <c r="M91" s="18"/>
      <c r="N91" s="18"/>
    </row>
    <row r="92" spans="1:14" s="20" customFormat="1" ht="15">
      <c r="A92" s="95" t="s">
        <v>59</v>
      </c>
      <c r="B92" s="39">
        <v>2440</v>
      </c>
      <c r="C92" s="39">
        <v>600</v>
      </c>
      <c r="D92" s="61">
        <f aca="true" t="shared" si="13" ref="D92:K92">SUM(D93,D97)</f>
        <v>0</v>
      </c>
      <c r="E92" s="61">
        <f t="shared" si="13"/>
        <v>0</v>
      </c>
      <c r="F92" s="61">
        <f t="shared" si="13"/>
        <v>0</v>
      </c>
      <c r="G92" s="61">
        <f t="shared" si="13"/>
        <v>0</v>
      </c>
      <c r="H92" s="61">
        <f t="shared" si="13"/>
        <v>0</v>
      </c>
      <c r="I92" s="61">
        <f t="shared" si="13"/>
        <v>0</v>
      </c>
      <c r="J92" s="61">
        <f t="shared" si="13"/>
        <v>0</v>
      </c>
      <c r="K92" s="83">
        <f t="shared" si="13"/>
        <v>0</v>
      </c>
      <c r="L92" s="19"/>
      <c r="M92" s="19"/>
      <c r="N92" s="19"/>
    </row>
    <row r="93" spans="1:14" s="14" customFormat="1" ht="15">
      <c r="A93" s="94" t="s">
        <v>60</v>
      </c>
      <c r="B93" s="41">
        <v>4110</v>
      </c>
      <c r="C93" s="41">
        <v>610</v>
      </c>
      <c r="D93" s="62">
        <f aca="true" t="shared" si="14" ref="D93:K93">SUM(D94:D96)</f>
        <v>0</v>
      </c>
      <c r="E93" s="62">
        <f t="shared" si="14"/>
        <v>0</v>
      </c>
      <c r="F93" s="62">
        <f t="shared" si="14"/>
        <v>0</v>
      </c>
      <c r="G93" s="62">
        <f t="shared" si="14"/>
        <v>0</v>
      </c>
      <c r="H93" s="62">
        <f t="shared" si="14"/>
        <v>0</v>
      </c>
      <c r="I93" s="62">
        <f t="shared" si="14"/>
        <v>0</v>
      </c>
      <c r="J93" s="62">
        <f t="shared" si="14"/>
        <v>0</v>
      </c>
      <c r="K93" s="84">
        <f t="shared" si="14"/>
        <v>0</v>
      </c>
      <c r="L93" s="13"/>
      <c r="M93" s="13"/>
      <c r="N93" s="13"/>
    </row>
    <row r="94" spans="1:14" ht="28.5">
      <c r="A94" s="95" t="s">
        <v>61</v>
      </c>
      <c r="B94" s="39">
        <v>4111</v>
      </c>
      <c r="C94" s="39">
        <v>620</v>
      </c>
      <c r="D94" s="53">
        <v>0</v>
      </c>
      <c r="E94" s="53"/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72">
        <v>0</v>
      </c>
      <c r="L94" s="5"/>
      <c r="M94" s="5"/>
      <c r="N94" s="5"/>
    </row>
    <row r="95" spans="1:14" ht="18" customHeight="1">
      <c r="A95" s="95" t="s">
        <v>62</v>
      </c>
      <c r="B95" s="39">
        <v>4112</v>
      </c>
      <c r="C95" s="39">
        <v>630</v>
      </c>
      <c r="D95" s="53">
        <v>0</v>
      </c>
      <c r="E95" s="53"/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72">
        <v>0</v>
      </c>
      <c r="L95" s="5"/>
      <c r="M95" s="5"/>
      <c r="N95" s="5"/>
    </row>
    <row r="96" spans="1:14" ht="17.25" customHeight="1">
      <c r="A96" s="95" t="s">
        <v>63</v>
      </c>
      <c r="B96" s="39">
        <v>4113</v>
      </c>
      <c r="C96" s="39">
        <v>640</v>
      </c>
      <c r="D96" s="53">
        <v>0</v>
      </c>
      <c r="E96" s="53"/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72">
        <v>0</v>
      </c>
      <c r="L96" s="5"/>
      <c r="M96" s="5"/>
      <c r="N96" s="5"/>
    </row>
    <row r="97" spans="1:14" s="14" customFormat="1" ht="18" customHeight="1" thickBot="1">
      <c r="A97" s="100" t="s">
        <v>68</v>
      </c>
      <c r="B97" s="85">
        <v>4210</v>
      </c>
      <c r="C97" s="85">
        <v>650</v>
      </c>
      <c r="D97" s="86">
        <f aca="true" t="shared" si="15" ref="D97:K97">SUM(D98:D100)</f>
        <v>0</v>
      </c>
      <c r="E97" s="86">
        <f t="shared" si="15"/>
        <v>0</v>
      </c>
      <c r="F97" s="86">
        <f t="shared" si="15"/>
        <v>0</v>
      </c>
      <c r="G97" s="86">
        <f t="shared" si="15"/>
        <v>0</v>
      </c>
      <c r="H97" s="86">
        <f t="shared" si="15"/>
        <v>0</v>
      </c>
      <c r="I97" s="86">
        <f t="shared" si="15"/>
        <v>0</v>
      </c>
      <c r="J97" s="86">
        <f t="shared" si="15"/>
        <v>0</v>
      </c>
      <c r="K97" s="87">
        <f t="shared" si="15"/>
        <v>0</v>
      </c>
      <c r="L97" s="13"/>
      <c r="M97" s="13"/>
      <c r="N97" s="13"/>
    </row>
    <row r="98" spans="1:14" ht="24" customHeight="1" hidden="1">
      <c r="A98" s="91" t="s">
        <v>64</v>
      </c>
      <c r="B98" s="64">
        <v>4121</v>
      </c>
      <c r="C98" s="64">
        <v>650</v>
      </c>
      <c r="D98" s="65"/>
      <c r="E98" s="65"/>
      <c r="F98" s="65"/>
      <c r="G98" s="65"/>
      <c r="H98" s="65"/>
      <c r="I98" s="65"/>
      <c r="J98" s="65"/>
      <c r="K98" s="65"/>
      <c r="L98" s="10"/>
      <c r="M98" s="5"/>
      <c r="N98" s="5"/>
    </row>
    <row r="99" spans="1:14" ht="24.75" customHeight="1" hidden="1">
      <c r="A99" s="32" t="s">
        <v>65</v>
      </c>
      <c r="B99" s="11">
        <v>4122</v>
      </c>
      <c r="C99" s="11">
        <v>660</v>
      </c>
      <c r="D99" s="21"/>
      <c r="E99" s="21"/>
      <c r="F99" s="21"/>
      <c r="G99" s="21"/>
      <c r="H99" s="21"/>
      <c r="I99" s="21"/>
      <c r="J99" s="21"/>
      <c r="K99" s="21"/>
      <c r="L99" s="10"/>
      <c r="M99" s="5"/>
      <c r="N99" s="5"/>
    </row>
    <row r="100" spans="1:14" ht="14.25" customHeight="1" hidden="1">
      <c r="A100" s="30" t="s">
        <v>66</v>
      </c>
      <c r="B100" s="11">
        <v>4123</v>
      </c>
      <c r="C100" s="11">
        <v>670</v>
      </c>
      <c r="D100" s="21"/>
      <c r="E100" s="21"/>
      <c r="F100" s="21"/>
      <c r="G100" s="21"/>
      <c r="H100" s="21"/>
      <c r="I100" s="21"/>
      <c r="J100" s="21"/>
      <c r="K100" s="21"/>
      <c r="L100" s="10"/>
      <c r="M100" s="5"/>
      <c r="N100" s="5"/>
    </row>
    <row r="101" spans="1:14" s="1" customFormat="1" ht="15" customHeight="1" hidden="1">
      <c r="A101" s="34" t="s">
        <v>67</v>
      </c>
      <c r="B101" s="15">
        <v>4200</v>
      </c>
      <c r="C101" s="15">
        <v>680</v>
      </c>
      <c r="D101" s="23">
        <f aca="true" t="shared" si="16" ref="D101:K101">SUM(D102:D103)</f>
        <v>0</v>
      </c>
      <c r="E101" s="23">
        <f t="shared" si="16"/>
        <v>0</v>
      </c>
      <c r="F101" s="23">
        <f t="shared" si="16"/>
        <v>0</v>
      </c>
      <c r="G101" s="23">
        <f t="shared" si="16"/>
        <v>0</v>
      </c>
      <c r="H101" s="23">
        <f t="shared" si="16"/>
        <v>0</v>
      </c>
      <c r="I101" s="23">
        <f t="shared" si="16"/>
        <v>0</v>
      </c>
      <c r="J101" s="23">
        <f t="shared" si="16"/>
        <v>0</v>
      </c>
      <c r="K101" s="23">
        <f t="shared" si="16"/>
        <v>0</v>
      </c>
      <c r="L101" s="17"/>
      <c r="M101" s="18"/>
      <c r="N101" s="18"/>
    </row>
    <row r="102" spans="1:14" s="14" customFormat="1" ht="17.25" customHeight="1" hidden="1">
      <c r="A102" s="31" t="s">
        <v>68</v>
      </c>
      <c r="B102" s="16">
        <v>4210</v>
      </c>
      <c r="C102" s="16">
        <v>690</v>
      </c>
      <c r="D102" s="22"/>
      <c r="E102" s="22"/>
      <c r="F102" s="22"/>
      <c r="G102" s="22"/>
      <c r="H102" s="22"/>
      <c r="I102" s="22"/>
      <c r="J102" s="22"/>
      <c r="K102" s="22"/>
      <c r="L102" s="12"/>
      <c r="M102" s="13"/>
      <c r="N102" s="13"/>
    </row>
    <row r="103" spans="1:14" s="14" customFormat="1" ht="15" customHeight="1" hidden="1">
      <c r="A103" s="31" t="s">
        <v>69</v>
      </c>
      <c r="B103" s="16">
        <v>4220</v>
      </c>
      <c r="C103" s="16">
        <v>700</v>
      </c>
      <c r="D103" s="22"/>
      <c r="E103" s="22"/>
      <c r="F103" s="22"/>
      <c r="G103" s="22"/>
      <c r="H103" s="22"/>
      <c r="I103" s="22"/>
      <c r="J103" s="22"/>
      <c r="K103" s="22"/>
      <c r="L103" s="12"/>
      <c r="M103" s="13"/>
      <c r="N103" s="13"/>
    </row>
    <row r="104" spans="1:14" s="24" customFormat="1" ht="15.75" customHeight="1" hidden="1">
      <c r="A104" s="33" t="s">
        <v>79</v>
      </c>
      <c r="B104" s="25" t="s">
        <v>94</v>
      </c>
      <c r="C104" s="25">
        <v>710</v>
      </c>
      <c r="D104" s="26"/>
      <c r="E104" s="26"/>
      <c r="F104" s="26"/>
      <c r="G104" s="26"/>
      <c r="H104" s="26"/>
      <c r="I104" s="26"/>
      <c r="J104" s="26"/>
      <c r="K104" s="26"/>
      <c r="L104" s="27"/>
      <c r="M104" s="28"/>
      <c r="N104" s="28"/>
    </row>
    <row r="105" ht="12.75">
      <c r="A105" s="6" t="s">
        <v>109</v>
      </c>
    </row>
    <row r="106" ht="12.75" hidden="1">
      <c r="A106" s="7"/>
    </row>
    <row r="108" spans="1:9" ht="15.75">
      <c r="A108" s="47" t="s">
        <v>70</v>
      </c>
      <c r="B108" s="108"/>
      <c r="C108" s="108"/>
      <c r="D108" s="49"/>
      <c r="E108" s="49"/>
      <c r="F108" s="49"/>
      <c r="G108" s="108"/>
      <c r="H108" s="108" t="s">
        <v>132</v>
      </c>
      <c r="I108" s="108"/>
    </row>
    <row r="109" spans="1:13" ht="12.75" customHeight="1">
      <c r="A109" s="49"/>
      <c r="B109" s="321" t="s">
        <v>71</v>
      </c>
      <c r="C109" s="321"/>
      <c r="D109" s="49"/>
      <c r="E109" s="49"/>
      <c r="F109" s="49"/>
      <c r="G109" s="321" t="s">
        <v>76</v>
      </c>
      <c r="H109" s="321"/>
      <c r="I109" s="321"/>
      <c r="J109" s="322"/>
      <c r="K109" s="322"/>
      <c r="L109" s="322"/>
      <c r="M109" s="322"/>
    </row>
    <row r="110" spans="1:9" ht="15">
      <c r="A110" s="49"/>
      <c r="B110" s="49"/>
      <c r="C110" s="49"/>
      <c r="D110" s="49"/>
      <c r="E110" s="49"/>
      <c r="F110" s="49"/>
      <c r="G110" s="49"/>
      <c r="H110" s="49"/>
      <c r="I110" s="49"/>
    </row>
    <row r="111" spans="1:9" ht="15.75">
      <c r="A111" s="47" t="s">
        <v>121</v>
      </c>
      <c r="B111" s="108"/>
      <c r="C111" s="108"/>
      <c r="D111" s="49"/>
      <c r="E111" s="49"/>
      <c r="F111" s="49"/>
      <c r="G111" s="108"/>
      <c r="H111" s="108" t="s">
        <v>111</v>
      </c>
      <c r="I111" s="108"/>
    </row>
    <row r="112" spans="1:13" ht="15">
      <c r="A112" s="49"/>
      <c r="B112" s="321" t="s">
        <v>71</v>
      </c>
      <c r="C112" s="321"/>
      <c r="D112" s="49"/>
      <c r="E112" s="49"/>
      <c r="F112" s="49"/>
      <c r="G112" s="321" t="s">
        <v>76</v>
      </c>
      <c r="H112" s="321"/>
      <c r="I112" s="321"/>
      <c r="J112" s="322"/>
      <c r="K112" s="322"/>
      <c r="L112" s="322"/>
      <c r="M112" s="322"/>
    </row>
    <row r="114" ht="12.75">
      <c r="A114" t="s">
        <v>143</v>
      </c>
    </row>
  </sheetData>
  <sheetProtection/>
  <mergeCells count="30">
    <mergeCell ref="A11:I11"/>
    <mergeCell ref="I19:I20"/>
    <mergeCell ref="G19:G20"/>
    <mergeCell ref="H19:H20"/>
    <mergeCell ref="A12:I12"/>
    <mergeCell ref="A19:A20"/>
    <mergeCell ref="A14:I14"/>
    <mergeCell ref="C19:C20"/>
    <mergeCell ref="D19:D20"/>
    <mergeCell ref="B19:B20"/>
    <mergeCell ref="B109:C109"/>
    <mergeCell ref="J109:M109"/>
    <mergeCell ref="B112:C112"/>
    <mergeCell ref="J112:M112"/>
    <mergeCell ref="G109:I109"/>
    <mergeCell ref="G112:I112"/>
    <mergeCell ref="E19:E20"/>
    <mergeCell ref="F19:F20"/>
    <mergeCell ref="A13:I13"/>
    <mergeCell ref="A15:K15"/>
    <mergeCell ref="K19:K20"/>
    <mergeCell ref="J19:J20"/>
    <mergeCell ref="A6:K6"/>
    <mergeCell ref="A10:I10"/>
    <mergeCell ref="I1:J1"/>
    <mergeCell ref="I8:J8"/>
    <mergeCell ref="G2:J4"/>
    <mergeCell ref="A9:I9"/>
    <mergeCell ref="D5:F5"/>
    <mergeCell ref="B7:H7"/>
  </mergeCells>
  <printOptions/>
  <pageMargins left="0.68" right="0.2" top="0.89" bottom="0.2" header="0.62" footer="0.17"/>
  <pageSetup horizontalDpi="300" verticalDpi="300" orientation="landscape" paperSize="9" scale="75" r:id="rId1"/>
  <rowBreaks count="2" manualBreakCount="2">
    <brk id="41" max="10" man="1"/>
    <brk id="70" max="10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O114"/>
  <sheetViews>
    <sheetView zoomScaleSheetLayoutView="100" zoomScalePageLayoutView="0" workbookViewId="0" topLeftCell="A21">
      <selection activeCell="I23" sqref="I23"/>
    </sheetView>
  </sheetViews>
  <sheetFormatPr defaultColWidth="9.00390625" defaultRowHeight="12.75"/>
  <cols>
    <col min="1" max="1" width="55.25390625" style="0" customWidth="1"/>
    <col min="2" max="2" width="13.125" style="0" customWidth="1"/>
    <col min="3" max="3" width="6.75390625" style="0" customWidth="1"/>
    <col min="4" max="4" width="15.75390625" style="0" customWidth="1"/>
    <col min="5" max="5" width="13.375" style="0" hidden="1" customWidth="1"/>
    <col min="6" max="6" width="12.25390625" style="0" customWidth="1"/>
    <col min="7" max="7" width="11.75390625" style="0" customWidth="1"/>
    <col min="8" max="8" width="13.875" style="0" customWidth="1"/>
    <col min="9" max="9" width="12.75390625" style="0" customWidth="1"/>
    <col min="10" max="10" width="13.75390625" style="0" customWidth="1"/>
    <col min="11" max="11" width="14.00390625" style="0" customWidth="1"/>
    <col min="12" max="12" width="9.25390625" style="0" customWidth="1"/>
    <col min="13" max="13" width="9.75390625" style="0" customWidth="1"/>
    <col min="14" max="14" width="9.625" style="0" customWidth="1"/>
  </cols>
  <sheetData>
    <row r="1" spans="9:10" ht="12" customHeight="1">
      <c r="I1" s="309" t="s">
        <v>97</v>
      </c>
      <c r="J1" s="309"/>
    </row>
    <row r="2" spans="7:15" ht="12.75" customHeight="1">
      <c r="G2" s="310" t="s">
        <v>131</v>
      </c>
      <c r="H2" s="310"/>
      <c r="I2" s="310"/>
      <c r="J2" s="310"/>
      <c r="K2" s="29"/>
      <c r="L2" s="8"/>
      <c r="M2" s="8"/>
      <c r="N2" s="3"/>
      <c r="O2" s="3"/>
    </row>
    <row r="3" spans="6:15" ht="12.75">
      <c r="F3" s="8"/>
      <c r="G3" s="310"/>
      <c r="H3" s="310"/>
      <c r="I3" s="310"/>
      <c r="J3" s="310"/>
      <c r="K3" s="29"/>
      <c r="L3" s="8"/>
      <c r="M3" s="8"/>
      <c r="N3" s="3"/>
      <c r="O3" s="3"/>
    </row>
    <row r="4" spans="6:13" ht="12.75">
      <c r="F4" s="8"/>
      <c r="G4" s="310"/>
      <c r="H4" s="310"/>
      <c r="I4" s="310"/>
      <c r="J4" s="310"/>
      <c r="K4" s="29"/>
      <c r="L4" s="8"/>
      <c r="M4" s="8"/>
    </row>
    <row r="5" spans="2:8" ht="14.25" customHeight="1">
      <c r="B5" s="47"/>
      <c r="C5" s="48"/>
      <c r="D5" s="311" t="s">
        <v>0</v>
      </c>
      <c r="E5" s="311"/>
      <c r="F5" s="311"/>
      <c r="G5" s="48"/>
      <c r="H5" s="49"/>
    </row>
    <row r="6" spans="1:11" ht="15.75">
      <c r="A6" s="316" t="s">
        <v>118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</row>
    <row r="7" spans="2:8" ht="15.75">
      <c r="B7" s="311" t="s">
        <v>142</v>
      </c>
      <c r="C7" s="311"/>
      <c r="D7" s="311"/>
      <c r="E7" s="311"/>
      <c r="F7" s="311"/>
      <c r="G7" s="311"/>
      <c r="H7" s="311"/>
    </row>
    <row r="8" spans="9:11" ht="12.75">
      <c r="I8" s="329"/>
      <c r="J8" s="329"/>
      <c r="K8" s="2" t="s">
        <v>5</v>
      </c>
    </row>
    <row r="9" spans="1:11" ht="12.75">
      <c r="A9" s="302" t="s">
        <v>112</v>
      </c>
      <c r="B9" s="302"/>
      <c r="C9" s="302"/>
      <c r="D9" s="302"/>
      <c r="E9" s="302"/>
      <c r="F9" s="302"/>
      <c r="G9" s="302"/>
      <c r="H9" s="302"/>
      <c r="I9" s="302"/>
      <c r="J9" t="s">
        <v>1</v>
      </c>
      <c r="K9" s="4"/>
    </row>
    <row r="10" spans="1:11" ht="12.75">
      <c r="A10" s="302" t="s">
        <v>119</v>
      </c>
      <c r="B10" s="302"/>
      <c r="C10" s="302"/>
      <c r="D10" s="302"/>
      <c r="E10" s="302"/>
      <c r="F10" s="302"/>
      <c r="G10" s="302"/>
      <c r="H10" s="302"/>
      <c r="I10" s="302"/>
      <c r="J10" t="s">
        <v>2</v>
      </c>
      <c r="K10" s="106" t="s">
        <v>116</v>
      </c>
    </row>
    <row r="11" spans="1:11" ht="12.75">
      <c r="A11" s="302" t="s">
        <v>117</v>
      </c>
      <c r="B11" s="302"/>
      <c r="C11" s="302"/>
      <c r="D11" s="302"/>
      <c r="E11" s="302"/>
      <c r="F11" s="302"/>
      <c r="G11" s="302"/>
      <c r="H11" s="302"/>
      <c r="I11" s="302"/>
      <c r="J11" t="s">
        <v>3</v>
      </c>
      <c r="K11" s="107">
        <v>3510136600</v>
      </c>
    </row>
    <row r="12" spans="1:11" ht="12.75">
      <c r="A12" s="302" t="s">
        <v>115</v>
      </c>
      <c r="B12" s="302"/>
      <c r="C12" s="302"/>
      <c r="D12" s="302"/>
      <c r="E12" s="302"/>
      <c r="F12" s="302"/>
      <c r="G12" s="302"/>
      <c r="H12" s="302"/>
      <c r="I12" s="302"/>
      <c r="J12" t="s">
        <v>4</v>
      </c>
      <c r="K12" s="4"/>
    </row>
    <row r="13" spans="1:11" ht="12.75">
      <c r="A13" s="302" t="s">
        <v>114</v>
      </c>
      <c r="B13" s="302"/>
      <c r="C13" s="302"/>
      <c r="D13" s="302"/>
      <c r="E13" s="302"/>
      <c r="F13" s="302"/>
      <c r="G13" s="302"/>
      <c r="H13" s="302"/>
      <c r="I13" s="302"/>
      <c r="K13" s="35"/>
    </row>
    <row r="14" spans="1:9" ht="12.75">
      <c r="A14" s="302" t="s">
        <v>123</v>
      </c>
      <c r="B14" s="302"/>
      <c r="C14" s="302"/>
      <c r="D14" s="302"/>
      <c r="E14" s="302"/>
      <c r="F14" s="302"/>
      <c r="G14" s="302"/>
      <c r="H14" s="302"/>
      <c r="I14" s="302"/>
    </row>
    <row r="15" spans="1:13" ht="12.75" customHeight="1">
      <c r="A15" s="327" t="s">
        <v>130</v>
      </c>
      <c r="B15" s="327"/>
      <c r="C15" s="327"/>
      <c r="D15" s="327"/>
      <c r="E15" s="327"/>
      <c r="F15" s="327"/>
      <c r="G15" s="327"/>
      <c r="H15" s="327"/>
      <c r="I15" s="327"/>
      <c r="J15" s="328"/>
      <c r="K15" s="328"/>
      <c r="M15" s="5"/>
    </row>
    <row r="16" spans="1:13" ht="12.75">
      <c r="A16" s="6" t="s">
        <v>135</v>
      </c>
      <c r="M16" s="5"/>
    </row>
    <row r="17" ht="13.5" thickBot="1">
      <c r="A17" s="6" t="s">
        <v>39</v>
      </c>
    </row>
    <row r="18" ht="27.75" customHeight="1" hidden="1"/>
    <row r="19" spans="1:11" ht="26.25" customHeight="1">
      <c r="A19" s="330" t="s">
        <v>6</v>
      </c>
      <c r="B19" s="303" t="s">
        <v>7</v>
      </c>
      <c r="C19" s="303" t="s">
        <v>8</v>
      </c>
      <c r="D19" s="303" t="s">
        <v>9</v>
      </c>
      <c r="E19" s="303" t="s">
        <v>10</v>
      </c>
      <c r="F19" s="303" t="s">
        <v>11</v>
      </c>
      <c r="G19" s="303" t="s">
        <v>12</v>
      </c>
      <c r="H19" s="303" t="s">
        <v>13</v>
      </c>
      <c r="I19" s="303" t="s">
        <v>14</v>
      </c>
      <c r="J19" s="303" t="s">
        <v>15</v>
      </c>
      <c r="K19" s="313" t="s">
        <v>16</v>
      </c>
    </row>
    <row r="20" spans="1:11" ht="62.25" customHeight="1" thickBot="1">
      <c r="A20" s="331"/>
      <c r="B20" s="304"/>
      <c r="C20" s="304"/>
      <c r="D20" s="304"/>
      <c r="E20" s="304"/>
      <c r="F20" s="304"/>
      <c r="G20" s="304"/>
      <c r="H20" s="304"/>
      <c r="I20" s="304"/>
      <c r="J20" s="304"/>
      <c r="K20" s="314"/>
    </row>
    <row r="21" spans="1:14" ht="14.25">
      <c r="A21" s="88">
        <v>1</v>
      </c>
      <c r="B21" s="89">
        <v>2</v>
      </c>
      <c r="C21" s="89">
        <v>3</v>
      </c>
      <c r="D21" s="89">
        <v>4</v>
      </c>
      <c r="E21" s="89">
        <v>5</v>
      </c>
      <c r="F21" s="89">
        <v>5</v>
      </c>
      <c r="G21" s="89">
        <v>6</v>
      </c>
      <c r="H21" s="89">
        <v>7</v>
      </c>
      <c r="I21" s="89">
        <v>8</v>
      </c>
      <c r="J21" s="89">
        <v>9</v>
      </c>
      <c r="K21" s="90">
        <v>10</v>
      </c>
      <c r="L21" s="9"/>
      <c r="M21" s="9"/>
      <c r="N21" s="9"/>
    </row>
    <row r="22" spans="1:14" ht="15.75">
      <c r="A22" s="68" t="s">
        <v>96</v>
      </c>
      <c r="B22" s="39" t="s">
        <v>80</v>
      </c>
      <c r="C22" s="40">
        <v>10</v>
      </c>
      <c r="D22" s="50">
        <f aca="true" t="shared" si="0" ref="D22:K22">SUM(D23,D64,D90,D91,D104)</f>
        <v>0</v>
      </c>
      <c r="E22" s="50">
        <f t="shared" si="0"/>
        <v>0</v>
      </c>
      <c r="F22" s="50">
        <f t="shared" si="0"/>
        <v>0</v>
      </c>
      <c r="G22" s="50">
        <f t="shared" si="0"/>
        <v>0</v>
      </c>
      <c r="H22" s="50">
        <f t="shared" si="0"/>
        <v>0</v>
      </c>
      <c r="I22" s="50">
        <f t="shared" si="0"/>
        <v>0</v>
      </c>
      <c r="J22" s="50">
        <f t="shared" si="0"/>
        <v>0</v>
      </c>
      <c r="K22" s="69">
        <f t="shared" si="0"/>
        <v>0</v>
      </c>
      <c r="L22" s="5"/>
      <c r="M22" s="5"/>
      <c r="N22" s="5"/>
    </row>
    <row r="23" spans="1:14" ht="14.25" customHeight="1">
      <c r="A23" s="92" t="s">
        <v>110</v>
      </c>
      <c r="B23" s="46">
        <v>1000</v>
      </c>
      <c r="C23" s="40" t="s">
        <v>81</v>
      </c>
      <c r="D23" s="50">
        <f aca="true" t="shared" si="1" ref="D23:K23">SUM(D24,D55,D56)</f>
        <v>0</v>
      </c>
      <c r="E23" s="50">
        <f t="shared" si="1"/>
        <v>0</v>
      </c>
      <c r="F23" s="50">
        <f t="shared" si="1"/>
        <v>0</v>
      </c>
      <c r="G23" s="50">
        <f t="shared" si="1"/>
        <v>0</v>
      </c>
      <c r="H23" s="50">
        <f t="shared" si="1"/>
        <v>0</v>
      </c>
      <c r="I23" s="50">
        <f t="shared" si="1"/>
        <v>0</v>
      </c>
      <c r="J23" s="50">
        <f t="shared" si="1"/>
        <v>0</v>
      </c>
      <c r="K23" s="69">
        <f t="shared" si="1"/>
        <v>0</v>
      </c>
      <c r="L23" s="5"/>
      <c r="M23" s="5"/>
      <c r="N23" s="5"/>
    </row>
    <row r="24" spans="1:14" ht="15" customHeight="1">
      <c r="A24" s="92" t="s">
        <v>72</v>
      </c>
      <c r="B24" s="39">
        <v>1100</v>
      </c>
      <c r="C24" s="40" t="s">
        <v>82</v>
      </c>
      <c r="D24" s="51">
        <f aca="true" t="shared" si="2" ref="D24:K24">SUM(D25,D28,D29,D43,D44,D45,D52)</f>
        <v>0</v>
      </c>
      <c r="E24" s="51">
        <f t="shared" si="2"/>
        <v>0</v>
      </c>
      <c r="F24" s="51">
        <f t="shared" si="2"/>
        <v>0</v>
      </c>
      <c r="G24" s="51">
        <f t="shared" si="2"/>
        <v>0</v>
      </c>
      <c r="H24" s="51">
        <f t="shared" si="2"/>
        <v>0</v>
      </c>
      <c r="I24" s="51">
        <f t="shared" si="2"/>
        <v>0</v>
      </c>
      <c r="J24" s="51">
        <f t="shared" si="2"/>
        <v>0</v>
      </c>
      <c r="K24" s="70">
        <f t="shared" si="2"/>
        <v>0</v>
      </c>
      <c r="L24" s="5"/>
      <c r="M24" s="5"/>
      <c r="N24" s="5"/>
    </row>
    <row r="25" spans="1:14" s="14" customFormat="1" ht="15" customHeight="1">
      <c r="A25" s="93" t="s">
        <v>22</v>
      </c>
      <c r="B25" s="63">
        <v>1110</v>
      </c>
      <c r="C25" s="42" t="s">
        <v>82</v>
      </c>
      <c r="D25" s="52">
        <f aca="true" t="shared" si="3" ref="D25:K25">SUM(D26:D27)</f>
        <v>0</v>
      </c>
      <c r="E25" s="52">
        <f t="shared" si="3"/>
        <v>0</v>
      </c>
      <c r="F25" s="52">
        <f t="shared" si="3"/>
        <v>0</v>
      </c>
      <c r="G25" s="52">
        <f t="shared" si="3"/>
        <v>0</v>
      </c>
      <c r="H25" s="52">
        <f t="shared" si="3"/>
        <v>0</v>
      </c>
      <c r="I25" s="52">
        <f t="shared" si="3"/>
        <v>0</v>
      </c>
      <c r="J25" s="52">
        <f t="shared" si="3"/>
        <v>0</v>
      </c>
      <c r="K25" s="71">
        <f t="shared" si="3"/>
        <v>0</v>
      </c>
      <c r="L25" s="13"/>
      <c r="M25" s="13"/>
      <c r="N25" s="13"/>
    </row>
    <row r="26" spans="1:14" ht="15" customHeight="1">
      <c r="A26" s="92" t="s">
        <v>17</v>
      </c>
      <c r="B26" s="39">
        <v>1111</v>
      </c>
      <c r="C26" s="40" t="s">
        <v>83</v>
      </c>
      <c r="D26" s="53">
        <v>0</v>
      </c>
      <c r="E26" s="53"/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72">
        <v>0</v>
      </c>
      <c r="L26" s="5"/>
      <c r="M26" s="5"/>
      <c r="N26" s="5"/>
    </row>
    <row r="27" spans="1:14" ht="15" customHeight="1">
      <c r="A27" s="92" t="s">
        <v>18</v>
      </c>
      <c r="B27" s="39">
        <v>1112</v>
      </c>
      <c r="C27" s="40" t="s">
        <v>84</v>
      </c>
      <c r="D27" s="53">
        <v>0</v>
      </c>
      <c r="E27" s="53"/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72">
        <v>0</v>
      </c>
      <c r="L27" s="5"/>
      <c r="M27" s="5"/>
      <c r="N27" s="5"/>
    </row>
    <row r="28" spans="1:14" s="14" customFormat="1" ht="15.75" customHeight="1">
      <c r="A28" s="93" t="s">
        <v>19</v>
      </c>
      <c r="B28" s="63">
        <v>1120</v>
      </c>
      <c r="C28" s="42" t="s">
        <v>85</v>
      </c>
      <c r="D28" s="54">
        <v>0</v>
      </c>
      <c r="E28" s="54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73">
        <v>0</v>
      </c>
      <c r="L28" s="13"/>
      <c r="M28" s="13"/>
      <c r="N28" s="13"/>
    </row>
    <row r="29" spans="1:14" s="14" customFormat="1" ht="28.5">
      <c r="A29" s="94" t="s">
        <v>20</v>
      </c>
      <c r="B29" s="63">
        <v>1130</v>
      </c>
      <c r="C29" s="42" t="s">
        <v>86</v>
      </c>
      <c r="D29" s="52">
        <f aca="true" t="shared" si="4" ref="D29:K29">SUM(D30:D36,D39:D41)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2">
        <f t="shared" si="4"/>
        <v>0</v>
      </c>
      <c r="K29" s="71">
        <f t="shared" si="4"/>
        <v>0</v>
      </c>
      <c r="L29" s="13"/>
      <c r="M29" s="13"/>
      <c r="N29" s="13"/>
    </row>
    <row r="30" spans="1:14" ht="15" customHeight="1">
      <c r="A30" s="92" t="s">
        <v>21</v>
      </c>
      <c r="B30" s="39">
        <v>1131</v>
      </c>
      <c r="C30" s="40" t="s">
        <v>87</v>
      </c>
      <c r="D30" s="53">
        <v>0</v>
      </c>
      <c r="E30" s="53"/>
      <c r="F30" s="53">
        <v>0</v>
      </c>
      <c r="G30" s="53">
        <v>0</v>
      </c>
      <c r="H30" s="53">
        <v>0</v>
      </c>
      <c r="I30" s="53"/>
      <c r="J30" s="53"/>
      <c r="K30" s="72">
        <v>0</v>
      </c>
      <c r="L30" s="5"/>
      <c r="M30" s="5"/>
      <c r="N30" s="5"/>
    </row>
    <row r="31" spans="1:14" ht="14.25" customHeight="1">
      <c r="A31" s="92" t="s">
        <v>23</v>
      </c>
      <c r="B31" s="39">
        <v>1132</v>
      </c>
      <c r="C31" s="40" t="s">
        <v>88</v>
      </c>
      <c r="D31" s="53">
        <v>0</v>
      </c>
      <c r="E31" s="53"/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72">
        <v>0</v>
      </c>
      <c r="L31" s="5"/>
      <c r="M31" s="5"/>
      <c r="N31" s="5"/>
    </row>
    <row r="32" spans="1:14" ht="15" hidden="1">
      <c r="A32" s="92" t="s">
        <v>93</v>
      </c>
      <c r="B32" s="39">
        <v>1133</v>
      </c>
      <c r="C32" s="40" t="s">
        <v>90</v>
      </c>
      <c r="D32" s="53"/>
      <c r="E32" s="53"/>
      <c r="F32" s="53">
        <v>0</v>
      </c>
      <c r="G32" s="53">
        <v>0</v>
      </c>
      <c r="H32" s="53"/>
      <c r="I32" s="53"/>
      <c r="J32" s="53"/>
      <c r="K32" s="72"/>
      <c r="L32" s="5"/>
      <c r="M32" s="5"/>
      <c r="N32" s="5"/>
    </row>
    <row r="33" spans="1:14" ht="15" customHeight="1">
      <c r="A33" s="92" t="s">
        <v>93</v>
      </c>
      <c r="B33" s="39">
        <v>1133</v>
      </c>
      <c r="C33" s="40" t="s">
        <v>89</v>
      </c>
      <c r="D33" s="53">
        <v>0</v>
      </c>
      <c r="E33" s="53"/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72">
        <v>0</v>
      </c>
      <c r="L33" s="5"/>
      <c r="M33" s="5"/>
      <c r="N33" s="5"/>
    </row>
    <row r="34" spans="1:14" ht="14.25" customHeight="1">
      <c r="A34" s="92" t="s">
        <v>24</v>
      </c>
      <c r="B34" s="39">
        <v>1134</v>
      </c>
      <c r="C34" s="40" t="s">
        <v>90</v>
      </c>
      <c r="D34" s="53">
        <v>0</v>
      </c>
      <c r="E34" s="53"/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72">
        <v>0</v>
      </c>
      <c r="L34" s="5"/>
      <c r="M34" s="5"/>
      <c r="N34" s="5"/>
    </row>
    <row r="35" spans="1:14" ht="28.5">
      <c r="A35" s="95" t="s">
        <v>25</v>
      </c>
      <c r="B35" s="39">
        <v>1135</v>
      </c>
      <c r="C35" s="40" t="s">
        <v>91</v>
      </c>
      <c r="D35" s="53">
        <v>0</v>
      </c>
      <c r="E35" s="53"/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72">
        <v>0</v>
      </c>
      <c r="L35" s="5"/>
      <c r="M35" s="5"/>
      <c r="N35" s="5"/>
    </row>
    <row r="36" spans="1:14" ht="14.25" customHeight="1">
      <c r="A36" s="92" t="s">
        <v>26</v>
      </c>
      <c r="B36" s="39">
        <v>1136</v>
      </c>
      <c r="C36" s="40" t="s">
        <v>92</v>
      </c>
      <c r="D36" s="53">
        <v>0</v>
      </c>
      <c r="E36" s="53"/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72">
        <v>0</v>
      </c>
      <c r="L36" s="5"/>
      <c r="M36" s="5"/>
      <c r="N36" s="5"/>
    </row>
    <row r="37" spans="1:11" ht="15.75" customHeight="1" hidden="1" thickBot="1">
      <c r="A37" s="81"/>
      <c r="B37" s="44"/>
      <c r="C37" s="43"/>
      <c r="D37" s="74"/>
      <c r="E37" s="74"/>
      <c r="F37" s="53">
        <v>0</v>
      </c>
      <c r="G37" s="53">
        <v>0</v>
      </c>
      <c r="H37" s="74"/>
      <c r="I37" s="74"/>
      <c r="J37" s="74"/>
      <c r="K37" s="75"/>
    </row>
    <row r="38" spans="1:14" ht="15.75" hidden="1" thickTop="1">
      <c r="A38" s="66">
        <v>1</v>
      </c>
      <c r="B38" s="38">
        <v>2</v>
      </c>
      <c r="C38" s="38">
        <v>3</v>
      </c>
      <c r="D38" s="55">
        <v>4</v>
      </c>
      <c r="E38" s="56">
        <v>5</v>
      </c>
      <c r="F38" s="53">
        <v>0</v>
      </c>
      <c r="G38" s="53">
        <v>0</v>
      </c>
      <c r="H38" s="55"/>
      <c r="I38" s="55"/>
      <c r="J38" s="55"/>
      <c r="K38" s="76"/>
      <c r="L38" s="9"/>
      <c r="M38" s="9"/>
      <c r="N38" s="9"/>
    </row>
    <row r="39" spans="1:14" ht="28.5">
      <c r="A39" s="95" t="s">
        <v>27</v>
      </c>
      <c r="B39" s="39">
        <v>1137</v>
      </c>
      <c r="C39" s="39">
        <v>140</v>
      </c>
      <c r="D39" s="53">
        <v>0</v>
      </c>
      <c r="E39" s="53"/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72">
        <v>0</v>
      </c>
      <c r="L39" s="5"/>
      <c r="M39" s="5"/>
      <c r="N39" s="5"/>
    </row>
    <row r="40" spans="1:14" ht="15" customHeight="1">
      <c r="A40" s="92" t="s">
        <v>54</v>
      </c>
      <c r="B40" s="39">
        <v>1138</v>
      </c>
      <c r="C40" s="39">
        <v>150</v>
      </c>
      <c r="D40" s="53">
        <v>0</v>
      </c>
      <c r="E40" s="53"/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72">
        <v>0</v>
      </c>
      <c r="L40" s="5"/>
      <c r="M40" s="5"/>
      <c r="N40" s="5"/>
    </row>
    <row r="41" spans="1:14" ht="13.5" customHeight="1" thickBot="1">
      <c r="A41" s="92" t="s">
        <v>28</v>
      </c>
      <c r="B41" s="39">
        <v>1139</v>
      </c>
      <c r="C41" s="39">
        <v>160</v>
      </c>
      <c r="D41" s="53">
        <v>0</v>
      </c>
      <c r="E41" s="53"/>
      <c r="F41" s="53">
        <v>0</v>
      </c>
      <c r="G41" s="53">
        <v>0</v>
      </c>
      <c r="H41" s="53">
        <v>0</v>
      </c>
      <c r="I41" s="53"/>
      <c r="J41" s="53"/>
      <c r="K41" s="72"/>
      <c r="L41" s="5"/>
      <c r="M41" s="5"/>
      <c r="N41" s="5"/>
    </row>
    <row r="42" spans="1:14" ht="13.5" customHeight="1" thickTop="1">
      <c r="A42" s="66">
        <v>1</v>
      </c>
      <c r="B42" s="38">
        <v>2</v>
      </c>
      <c r="C42" s="38">
        <v>3</v>
      </c>
      <c r="D42" s="38">
        <v>4</v>
      </c>
      <c r="E42" s="45">
        <v>5</v>
      </c>
      <c r="F42" s="38">
        <v>5</v>
      </c>
      <c r="G42" s="38">
        <v>6</v>
      </c>
      <c r="H42" s="38">
        <v>7</v>
      </c>
      <c r="I42" s="38">
        <v>8</v>
      </c>
      <c r="J42" s="38">
        <v>9</v>
      </c>
      <c r="K42" s="67">
        <v>10</v>
      </c>
      <c r="L42" s="5"/>
      <c r="M42" s="5"/>
      <c r="N42" s="5"/>
    </row>
    <row r="43" spans="1:14" s="14" customFormat="1" ht="15">
      <c r="A43" s="93" t="s">
        <v>29</v>
      </c>
      <c r="B43" s="63">
        <v>1140</v>
      </c>
      <c r="C43" s="41">
        <v>170</v>
      </c>
      <c r="D43" s="54">
        <v>0</v>
      </c>
      <c r="E43" s="54"/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73">
        <v>0</v>
      </c>
      <c r="L43" s="13"/>
      <c r="M43" s="13"/>
      <c r="N43" s="13"/>
    </row>
    <row r="44" spans="1:14" s="14" customFormat="1" ht="42.75">
      <c r="A44" s="94" t="s">
        <v>38</v>
      </c>
      <c r="B44" s="41">
        <v>1150</v>
      </c>
      <c r="C44" s="41">
        <v>180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77">
        <v>0</v>
      </c>
      <c r="L44" s="13"/>
      <c r="M44" s="13"/>
      <c r="N44" s="13"/>
    </row>
    <row r="45" spans="1:14" s="14" customFormat="1" ht="14.25" customHeight="1">
      <c r="A45" s="93" t="s">
        <v>30</v>
      </c>
      <c r="B45" s="63">
        <v>1160</v>
      </c>
      <c r="C45" s="41">
        <v>190</v>
      </c>
      <c r="D45" s="52">
        <f aca="true" t="shared" si="5" ref="D45:K45">SUM(D46:D51)</f>
        <v>0</v>
      </c>
      <c r="E45" s="52">
        <f t="shared" si="5"/>
        <v>0</v>
      </c>
      <c r="F45" s="52">
        <f t="shared" si="5"/>
        <v>0</v>
      </c>
      <c r="G45" s="52">
        <f t="shared" si="5"/>
        <v>0</v>
      </c>
      <c r="H45" s="52">
        <f t="shared" si="5"/>
        <v>0</v>
      </c>
      <c r="I45" s="52">
        <f t="shared" si="5"/>
        <v>0</v>
      </c>
      <c r="J45" s="52">
        <f t="shared" si="5"/>
        <v>0</v>
      </c>
      <c r="K45" s="71">
        <f t="shared" si="5"/>
        <v>0</v>
      </c>
      <c r="L45" s="13"/>
      <c r="M45" s="13"/>
      <c r="N45" s="13"/>
    </row>
    <row r="46" spans="1:14" ht="16.5" customHeight="1">
      <c r="A46" s="92" t="s">
        <v>31</v>
      </c>
      <c r="B46" s="39">
        <v>1161</v>
      </c>
      <c r="C46" s="39">
        <v>200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77">
        <v>0</v>
      </c>
      <c r="L46" s="5"/>
      <c r="M46" s="5"/>
      <c r="N46" s="5"/>
    </row>
    <row r="47" spans="1:14" ht="18" customHeight="1">
      <c r="A47" s="92" t="s">
        <v>32</v>
      </c>
      <c r="B47" s="39">
        <v>1162</v>
      </c>
      <c r="C47" s="39">
        <v>210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77">
        <v>0</v>
      </c>
      <c r="L47" s="5"/>
      <c r="M47" s="5"/>
      <c r="N47" s="5"/>
    </row>
    <row r="48" spans="1:14" ht="15.75" customHeight="1">
      <c r="A48" s="92" t="s">
        <v>33</v>
      </c>
      <c r="B48" s="39">
        <v>1163</v>
      </c>
      <c r="C48" s="39">
        <v>220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77">
        <v>0</v>
      </c>
      <c r="L48" s="5"/>
      <c r="M48" s="5"/>
      <c r="N48" s="5"/>
    </row>
    <row r="49" spans="1:14" ht="17.25" customHeight="1">
      <c r="A49" s="92" t="s">
        <v>40</v>
      </c>
      <c r="B49" s="39">
        <v>1164</v>
      </c>
      <c r="C49" s="39">
        <v>230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77">
        <v>0</v>
      </c>
      <c r="L49" s="5"/>
      <c r="M49" s="5"/>
      <c r="N49" s="5"/>
    </row>
    <row r="50" spans="1:14" ht="18" customHeight="1">
      <c r="A50" s="92" t="s">
        <v>34</v>
      </c>
      <c r="B50" s="39">
        <v>1165</v>
      </c>
      <c r="C50" s="39">
        <v>240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77">
        <v>0</v>
      </c>
      <c r="L50" s="5"/>
      <c r="M50" s="5"/>
      <c r="N50" s="5"/>
    </row>
    <row r="51" spans="1:14" ht="18.75" customHeight="1">
      <c r="A51" s="92" t="s">
        <v>35</v>
      </c>
      <c r="B51" s="39">
        <v>1166</v>
      </c>
      <c r="C51" s="39">
        <v>250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77">
        <v>0</v>
      </c>
      <c r="L51" s="5"/>
      <c r="M51" s="5"/>
      <c r="N51" s="5"/>
    </row>
    <row r="52" spans="1:14" s="14" customFormat="1" ht="18" customHeight="1">
      <c r="A52" s="93" t="s">
        <v>36</v>
      </c>
      <c r="B52" s="63">
        <v>1170</v>
      </c>
      <c r="C52" s="41">
        <v>260</v>
      </c>
      <c r="D52" s="54">
        <v>0</v>
      </c>
      <c r="E52" s="54"/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73">
        <v>0</v>
      </c>
      <c r="L52" s="13"/>
      <c r="M52" s="13"/>
      <c r="N52" s="13"/>
    </row>
    <row r="53" spans="1:14" s="37" customFormat="1" ht="28.5">
      <c r="A53" s="95" t="s">
        <v>98</v>
      </c>
      <c r="B53" s="39">
        <v>1171</v>
      </c>
      <c r="C53" s="39">
        <v>270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72">
        <v>0</v>
      </c>
      <c r="L53" s="36"/>
      <c r="M53" s="36"/>
      <c r="N53" s="36"/>
    </row>
    <row r="54" spans="1:14" s="37" customFormat="1" ht="32.25" customHeight="1">
      <c r="A54" s="95" t="s">
        <v>99</v>
      </c>
      <c r="B54" s="39">
        <v>1172</v>
      </c>
      <c r="C54" s="39">
        <v>280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72">
        <v>0</v>
      </c>
      <c r="L54" s="36"/>
      <c r="M54" s="36"/>
      <c r="N54" s="36"/>
    </row>
    <row r="55" spans="1:14" ht="15.75" customHeight="1">
      <c r="A55" s="96" t="s">
        <v>37</v>
      </c>
      <c r="B55" s="39">
        <v>1200</v>
      </c>
      <c r="C55" s="46">
        <v>290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72">
        <v>0</v>
      </c>
      <c r="L55" s="5"/>
      <c r="M55" s="5"/>
      <c r="N55" s="5"/>
    </row>
    <row r="56" spans="1:14" s="14" customFormat="1" ht="15" customHeight="1">
      <c r="A56" s="94" t="s">
        <v>77</v>
      </c>
      <c r="B56" s="63">
        <v>1300</v>
      </c>
      <c r="C56" s="41">
        <v>300</v>
      </c>
      <c r="D56" s="54">
        <f aca="true" t="shared" si="6" ref="D56:K56">D59</f>
        <v>0</v>
      </c>
      <c r="E56" s="54">
        <f t="shared" si="6"/>
        <v>0</v>
      </c>
      <c r="F56" s="54">
        <f t="shared" si="6"/>
        <v>0</v>
      </c>
      <c r="G56" s="54">
        <f t="shared" si="6"/>
        <v>0</v>
      </c>
      <c r="H56" s="54">
        <f t="shared" si="6"/>
        <v>0</v>
      </c>
      <c r="I56" s="54">
        <f t="shared" si="6"/>
        <v>0</v>
      </c>
      <c r="J56" s="54">
        <f t="shared" si="6"/>
        <v>0</v>
      </c>
      <c r="K56" s="73">
        <f t="shared" si="6"/>
        <v>0</v>
      </c>
      <c r="L56" s="13"/>
      <c r="M56" s="13"/>
      <c r="N56" s="13"/>
    </row>
    <row r="57" spans="1:14" s="14" customFormat="1" ht="28.5">
      <c r="A57" s="94" t="s">
        <v>41</v>
      </c>
      <c r="B57" s="41">
        <v>1310</v>
      </c>
      <c r="C57" s="41">
        <v>310</v>
      </c>
      <c r="D57" s="57">
        <v>0</v>
      </c>
      <c r="E57" s="57"/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77">
        <v>0</v>
      </c>
      <c r="L57" s="13"/>
      <c r="M57" s="13"/>
      <c r="N57" s="13"/>
    </row>
    <row r="58" spans="1:14" s="14" customFormat="1" ht="28.5">
      <c r="A58" s="94" t="s">
        <v>55</v>
      </c>
      <c r="B58" s="41">
        <v>1320</v>
      </c>
      <c r="C58" s="41">
        <v>320</v>
      </c>
      <c r="D58" s="57">
        <v>0</v>
      </c>
      <c r="E58" s="57"/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77">
        <v>0</v>
      </c>
      <c r="L58" s="13"/>
      <c r="M58" s="13"/>
      <c r="N58" s="13"/>
    </row>
    <row r="59" spans="1:14" s="14" customFormat="1" ht="14.25" customHeight="1">
      <c r="A59" s="93" t="s">
        <v>42</v>
      </c>
      <c r="B59" s="63">
        <v>1340</v>
      </c>
      <c r="C59" s="41">
        <v>330</v>
      </c>
      <c r="D59" s="52">
        <f aca="true" t="shared" si="7" ref="D59:K59">SUM(D60:D62)</f>
        <v>0</v>
      </c>
      <c r="E59" s="52">
        <f t="shared" si="7"/>
        <v>0</v>
      </c>
      <c r="F59" s="52">
        <f t="shared" si="7"/>
        <v>0</v>
      </c>
      <c r="G59" s="52">
        <f t="shared" si="7"/>
        <v>0</v>
      </c>
      <c r="H59" s="52">
        <f t="shared" si="7"/>
        <v>0</v>
      </c>
      <c r="I59" s="52">
        <f t="shared" si="7"/>
        <v>0</v>
      </c>
      <c r="J59" s="52">
        <f t="shared" si="7"/>
        <v>0</v>
      </c>
      <c r="K59" s="71">
        <f t="shared" si="7"/>
        <v>0</v>
      </c>
      <c r="L59" s="13"/>
      <c r="M59" s="13"/>
      <c r="N59" s="13"/>
    </row>
    <row r="60" spans="1:14" ht="15.75" customHeight="1">
      <c r="A60" s="92" t="s">
        <v>43</v>
      </c>
      <c r="B60" s="39">
        <v>1341</v>
      </c>
      <c r="C60" s="39">
        <v>340</v>
      </c>
      <c r="D60" s="57">
        <v>0</v>
      </c>
      <c r="E60" s="57"/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77">
        <v>0</v>
      </c>
      <c r="L60" s="5"/>
      <c r="M60" s="5"/>
      <c r="N60" s="5"/>
    </row>
    <row r="61" spans="1:14" ht="16.5" customHeight="1">
      <c r="A61" s="92" t="s">
        <v>73</v>
      </c>
      <c r="B61" s="39">
        <v>1342</v>
      </c>
      <c r="C61" s="39">
        <v>350</v>
      </c>
      <c r="D61" s="57">
        <v>0</v>
      </c>
      <c r="E61" s="57"/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77">
        <v>0</v>
      </c>
      <c r="L61" s="5"/>
      <c r="M61" s="5"/>
      <c r="N61" s="5"/>
    </row>
    <row r="62" spans="1:14" ht="19.5" customHeight="1">
      <c r="A62" s="92" t="s">
        <v>44</v>
      </c>
      <c r="B62" s="39">
        <v>1343</v>
      </c>
      <c r="C62" s="39">
        <v>360</v>
      </c>
      <c r="D62" s="57">
        <v>0</v>
      </c>
      <c r="E62" s="57"/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77">
        <v>0</v>
      </c>
      <c r="L62" s="5"/>
      <c r="M62" s="5"/>
      <c r="N62" s="5"/>
    </row>
    <row r="63" spans="1:14" s="14" customFormat="1" ht="17.25" customHeight="1">
      <c r="A63" s="93" t="s">
        <v>45</v>
      </c>
      <c r="B63" s="41">
        <v>1350</v>
      </c>
      <c r="C63" s="41">
        <v>370</v>
      </c>
      <c r="D63" s="57">
        <v>0</v>
      </c>
      <c r="E63" s="57"/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77">
        <v>0</v>
      </c>
      <c r="L63" s="13"/>
      <c r="M63" s="13"/>
      <c r="N63" s="13"/>
    </row>
    <row r="64" spans="1:14" s="1" customFormat="1" ht="15" customHeight="1">
      <c r="A64" s="97" t="s">
        <v>46</v>
      </c>
      <c r="B64" s="46">
        <v>2000</v>
      </c>
      <c r="C64" s="46">
        <v>380</v>
      </c>
      <c r="D64" s="58">
        <f aca="true" t="shared" si="8" ref="D64:K64">SUM(D65,D77,D78)</f>
        <v>0</v>
      </c>
      <c r="E64" s="58">
        <f t="shared" si="8"/>
        <v>0</v>
      </c>
      <c r="F64" s="58">
        <f t="shared" si="8"/>
        <v>0</v>
      </c>
      <c r="G64" s="58">
        <f t="shared" si="8"/>
        <v>0</v>
      </c>
      <c r="H64" s="58">
        <f t="shared" si="8"/>
        <v>0</v>
      </c>
      <c r="I64" s="58">
        <f t="shared" si="8"/>
        <v>0</v>
      </c>
      <c r="J64" s="58">
        <f t="shared" si="8"/>
        <v>0</v>
      </c>
      <c r="K64" s="78">
        <f t="shared" si="8"/>
        <v>0</v>
      </c>
      <c r="L64" s="18"/>
      <c r="M64" s="18"/>
      <c r="N64" s="18"/>
    </row>
    <row r="65" spans="1:14" s="1" customFormat="1" ht="14.25" customHeight="1">
      <c r="A65" s="97" t="s">
        <v>47</v>
      </c>
      <c r="B65" s="46">
        <v>2100</v>
      </c>
      <c r="C65" s="46">
        <v>390</v>
      </c>
      <c r="D65" s="58">
        <f aca="true" t="shared" si="9" ref="D65:K65">SUM(D66:D67,D72)</f>
        <v>0</v>
      </c>
      <c r="E65" s="58">
        <f t="shared" si="9"/>
        <v>0</v>
      </c>
      <c r="F65" s="58">
        <f t="shared" si="9"/>
        <v>0</v>
      </c>
      <c r="G65" s="58">
        <f t="shared" si="9"/>
        <v>0</v>
      </c>
      <c r="H65" s="58">
        <f t="shared" si="9"/>
        <v>0</v>
      </c>
      <c r="I65" s="58">
        <f t="shared" si="9"/>
        <v>0</v>
      </c>
      <c r="J65" s="58">
        <f t="shared" si="9"/>
        <v>0</v>
      </c>
      <c r="K65" s="78">
        <f t="shared" si="9"/>
        <v>0</v>
      </c>
      <c r="L65" s="18"/>
      <c r="M65" s="18"/>
      <c r="N65" s="18"/>
    </row>
    <row r="66" spans="1:14" s="14" customFormat="1" ht="27.75" customHeight="1">
      <c r="A66" s="94" t="s">
        <v>48</v>
      </c>
      <c r="B66" s="41">
        <v>2110</v>
      </c>
      <c r="C66" s="41">
        <v>400</v>
      </c>
      <c r="D66" s="57">
        <v>0</v>
      </c>
      <c r="E66" s="57"/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77">
        <v>0</v>
      </c>
      <c r="L66" s="13"/>
      <c r="M66" s="13"/>
      <c r="N66" s="13"/>
    </row>
    <row r="67" spans="1:14" s="14" customFormat="1" ht="15.75" customHeight="1">
      <c r="A67" s="93" t="s">
        <v>49</v>
      </c>
      <c r="B67" s="41">
        <v>2120</v>
      </c>
      <c r="C67" s="41">
        <v>410</v>
      </c>
      <c r="D67" s="59">
        <f aca="true" t="shared" si="10" ref="D67:K67">SUM(D68:D70)</f>
        <v>0</v>
      </c>
      <c r="E67" s="59">
        <f t="shared" si="10"/>
        <v>0</v>
      </c>
      <c r="F67" s="59">
        <f t="shared" si="10"/>
        <v>0</v>
      </c>
      <c r="G67" s="59">
        <f t="shared" si="10"/>
        <v>0</v>
      </c>
      <c r="H67" s="59">
        <f t="shared" si="10"/>
        <v>0</v>
      </c>
      <c r="I67" s="59">
        <f t="shared" si="10"/>
        <v>0</v>
      </c>
      <c r="J67" s="59">
        <f t="shared" si="10"/>
        <v>0</v>
      </c>
      <c r="K67" s="79">
        <f t="shared" si="10"/>
        <v>0</v>
      </c>
      <c r="L67" s="13"/>
      <c r="M67" s="13"/>
      <c r="N67" s="13"/>
    </row>
    <row r="68" spans="1:14" ht="14.25" customHeight="1">
      <c r="A68" s="92" t="s">
        <v>50</v>
      </c>
      <c r="B68" s="39">
        <v>2121</v>
      </c>
      <c r="C68" s="39">
        <v>420</v>
      </c>
      <c r="D68" s="53">
        <v>0</v>
      </c>
      <c r="E68" s="53"/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72">
        <v>0</v>
      </c>
      <c r="L68" s="5"/>
      <c r="M68" s="5"/>
      <c r="N68" s="5"/>
    </row>
    <row r="69" spans="1:14" ht="16.5" customHeight="1">
      <c r="A69" s="95" t="s">
        <v>56</v>
      </c>
      <c r="B69" s="39">
        <v>2122</v>
      </c>
      <c r="C69" s="39">
        <v>430</v>
      </c>
      <c r="D69" s="53">
        <v>0</v>
      </c>
      <c r="E69" s="53"/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72">
        <v>0</v>
      </c>
      <c r="L69" s="5"/>
      <c r="M69" s="5"/>
      <c r="N69" s="5"/>
    </row>
    <row r="70" spans="1:14" ht="15" customHeight="1" thickBot="1">
      <c r="A70" s="92" t="s">
        <v>51</v>
      </c>
      <c r="B70" s="39">
        <v>2123</v>
      </c>
      <c r="C70" s="39">
        <v>440</v>
      </c>
      <c r="D70" s="53">
        <v>0</v>
      </c>
      <c r="E70" s="53"/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72">
        <v>0</v>
      </c>
      <c r="L70" s="5"/>
      <c r="M70" s="5"/>
      <c r="N70" s="5"/>
    </row>
    <row r="71" spans="1:14" ht="15" customHeight="1" thickTop="1">
      <c r="A71" s="66">
        <v>1</v>
      </c>
      <c r="B71" s="38">
        <v>2</v>
      </c>
      <c r="C71" s="38">
        <v>3</v>
      </c>
      <c r="D71" s="38">
        <v>4</v>
      </c>
      <c r="E71" s="38">
        <v>5</v>
      </c>
      <c r="F71" s="38">
        <v>5</v>
      </c>
      <c r="G71" s="38">
        <v>6</v>
      </c>
      <c r="H71" s="38">
        <v>7</v>
      </c>
      <c r="I71" s="38">
        <v>8</v>
      </c>
      <c r="J71" s="38">
        <v>9</v>
      </c>
      <c r="K71" s="67">
        <v>10</v>
      </c>
      <c r="L71" s="5"/>
      <c r="M71" s="5"/>
      <c r="N71" s="5"/>
    </row>
    <row r="72" spans="1:14" s="14" customFormat="1" ht="28.5">
      <c r="A72" s="94" t="s">
        <v>52</v>
      </c>
      <c r="B72" s="41">
        <v>2130</v>
      </c>
      <c r="C72" s="41">
        <v>450</v>
      </c>
      <c r="D72" s="52">
        <f aca="true" t="shared" si="11" ref="D72:K72">SUM(D73:D76)</f>
        <v>0</v>
      </c>
      <c r="E72" s="52">
        <f t="shared" si="11"/>
        <v>0</v>
      </c>
      <c r="F72" s="52">
        <f t="shared" si="11"/>
        <v>0</v>
      </c>
      <c r="G72" s="52">
        <f t="shared" si="11"/>
        <v>0</v>
      </c>
      <c r="H72" s="52">
        <f t="shared" si="11"/>
        <v>0</v>
      </c>
      <c r="I72" s="52">
        <f t="shared" si="11"/>
        <v>0</v>
      </c>
      <c r="J72" s="52">
        <f t="shared" si="11"/>
        <v>0</v>
      </c>
      <c r="K72" s="71">
        <f t="shared" si="11"/>
        <v>0</v>
      </c>
      <c r="L72" s="13"/>
      <c r="M72" s="13"/>
      <c r="N72" s="13"/>
    </row>
    <row r="73" spans="1:14" ht="28.5">
      <c r="A73" s="95" t="s">
        <v>53</v>
      </c>
      <c r="B73" s="39">
        <v>2131</v>
      </c>
      <c r="C73" s="39">
        <v>460</v>
      </c>
      <c r="D73" s="53">
        <v>0</v>
      </c>
      <c r="E73" s="53"/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72">
        <v>0</v>
      </c>
      <c r="L73" s="5"/>
      <c r="M73" s="5"/>
      <c r="N73" s="5"/>
    </row>
    <row r="74" spans="1:14" ht="28.5">
      <c r="A74" s="95" t="s">
        <v>57</v>
      </c>
      <c r="B74" s="39">
        <v>2132</v>
      </c>
      <c r="C74" s="39">
        <v>470</v>
      </c>
      <c r="D74" s="53">
        <v>0</v>
      </c>
      <c r="E74" s="53"/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72">
        <v>0</v>
      </c>
      <c r="L74" s="5"/>
      <c r="M74" s="5"/>
      <c r="N74" s="5"/>
    </row>
    <row r="75" spans="1:14" ht="15" customHeight="1">
      <c r="A75" s="95" t="s">
        <v>100</v>
      </c>
      <c r="B75" s="39">
        <v>2133</v>
      </c>
      <c r="C75" s="39">
        <v>480</v>
      </c>
      <c r="D75" s="53">
        <v>0</v>
      </c>
      <c r="E75" s="53"/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72">
        <v>0</v>
      </c>
      <c r="L75" s="5"/>
      <c r="M75" s="5"/>
      <c r="N75" s="5"/>
    </row>
    <row r="76" spans="1:14" ht="14.25" customHeight="1">
      <c r="A76" s="95" t="s">
        <v>101</v>
      </c>
      <c r="B76" s="39">
        <v>2140</v>
      </c>
      <c r="C76" s="39">
        <v>490</v>
      </c>
      <c r="D76" s="53">
        <v>0</v>
      </c>
      <c r="E76" s="53"/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72">
        <v>0</v>
      </c>
      <c r="L76" s="5"/>
      <c r="M76" s="5"/>
      <c r="N76" s="5"/>
    </row>
    <row r="77" spans="1:14" ht="15" customHeight="1">
      <c r="A77" s="95" t="s">
        <v>102</v>
      </c>
      <c r="B77" s="39">
        <v>2141</v>
      </c>
      <c r="C77" s="39">
        <v>500</v>
      </c>
      <c r="D77" s="53">
        <v>0</v>
      </c>
      <c r="E77" s="53"/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72">
        <v>0</v>
      </c>
      <c r="L77" s="5"/>
      <c r="M77" s="5"/>
      <c r="N77" s="5"/>
    </row>
    <row r="78" spans="1:14" ht="14.25" customHeight="1">
      <c r="A78" s="92" t="s">
        <v>103</v>
      </c>
      <c r="B78" s="39">
        <v>2142</v>
      </c>
      <c r="C78" s="39">
        <v>510</v>
      </c>
      <c r="D78" s="53">
        <v>0</v>
      </c>
      <c r="E78" s="53"/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72">
        <v>0</v>
      </c>
      <c r="L78" s="5"/>
      <c r="M78" s="5"/>
      <c r="N78" s="5"/>
    </row>
    <row r="79" spans="1:14" ht="12" customHeight="1">
      <c r="A79" s="92" t="s">
        <v>104</v>
      </c>
      <c r="B79" s="39">
        <v>2143</v>
      </c>
      <c r="C79" s="39">
        <v>520</v>
      </c>
      <c r="D79" s="39" t="s">
        <v>80</v>
      </c>
      <c r="E79" s="39"/>
      <c r="F79" s="39" t="s">
        <v>80</v>
      </c>
      <c r="G79" s="39" t="s">
        <v>80</v>
      </c>
      <c r="H79" s="39" t="s">
        <v>95</v>
      </c>
      <c r="I79" s="39" t="s">
        <v>80</v>
      </c>
      <c r="J79" s="39" t="s">
        <v>80</v>
      </c>
      <c r="K79" s="80" t="s">
        <v>80</v>
      </c>
      <c r="L79" s="5"/>
      <c r="M79" s="5"/>
      <c r="N79" s="5"/>
    </row>
    <row r="80" spans="1:14" ht="14.25" hidden="1">
      <c r="A80" s="81"/>
      <c r="B80" s="43"/>
      <c r="C80" s="43"/>
      <c r="D80" s="43"/>
      <c r="E80" s="43"/>
      <c r="F80" s="43"/>
      <c r="G80" s="43"/>
      <c r="H80" s="43"/>
      <c r="I80" s="43"/>
      <c r="J80" s="43"/>
      <c r="K80" s="82"/>
      <c r="M80" s="5"/>
      <c r="N80" s="5"/>
    </row>
    <row r="81" spans="1:11" ht="0.75" customHeight="1" hidden="1">
      <c r="A81" s="81"/>
      <c r="B81" s="43"/>
      <c r="C81" s="43"/>
      <c r="D81" s="43"/>
      <c r="E81" s="43"/>
      <c r="F81" s="43"/>
      <c r="G81" s="43"/>
      <c r="H81" s="43"/>
      <c r="I81" s="43"/>
      <c r="J81" s="43"/>
      <c r="K81" s="82"/>
    </row>
    <row r="82" spans="1:11" ht="7.5" customHeight="1" hidden="1" thickBot="1">
      <c r="A82" s="81"/>
      <c r="B82" s="43"/>
      <c r="C82" s="43"/>
      <c r="D82" s="43"/>
      <c r="E82" s="43"/>
      <c r="F82" s="43"/>
      <c r="G82" s="43"/>
      <c r="H82" s="43"/>
      <c r="I82" s="43"/>
      <c r="J82" s="43"/>
      <c r="K82" s="82"/>
    </row>
    <row r="83" spans="1:11" ht="14.25" hidden="1">
      <c r="A83" s="81"/>
      <c r="B83" s="43"/>
      <c r="C83" s="43"/>
      <c r="D83" s="43"/>
      <c r="E83" s="43"/>
      <c r="F83" s="43"/>
      <c r="G83" s="43"/>
      <c r="H83" s="43"/>
      <c r="I83" s="43"/>
      <c r="J83" s="43" t="s">
        <v>74</v>
      </c>
      <c r="K83" s="82"/>
    </row>
    <row r="84" spans="1:14" ht="15" hidden="1" thickTop="1">
      <c r="A84" s="66">
        <v>1</v>
      </c>
      <c r="B84" s="38">
        <v>2</v>
      </c>
      <c r="C84" s="38">
        <v>3</v>
      </c>
      <c r="D84" s="38">
        <v>4</v>
      </c>
      <c r="E84" s="38">
        <v>5</v>
      </c>
      <c r="F84" s="38">
        <v>6</v>
      </c>
      <c r="G84" s="38">
        <v>7</v>
      </c>
      <c r="H84" s="38">
        <v>8</v>
      </c>
      <c r="I84" s="38">
        <v>9</v>
      </c>
      <c r="J84" s="38">
        <v>10</v>
      </c>
      <c r="K84" s="67">
        <v>11</v>
      </c>
      <c r="L84" s="9"/>
      <c r="M84" s="9"/>
      <c r="N84" s="9"/>
    </row>
    <row r="85" spans="1:14" ht="19.5" customHeight="1">
      <c r="A85" s="95" t="s">
        <v>105</v>
      </c>
      <c r="B85" s="39">
        <v>2144</v>
      </c>
      <c r="C85" s="39">
        <v>530</v>
      </c>
      <c r="D85" s="53">
        <v>0</v>
      </c>
      <c r="E85" s="53"/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72">
        <v>0</v>
      </c>
      <c r="L85" s="5"/>
      <c r="M85" s="5"/>
      <c r="N85" s="5"/>
    </row>
    <row r="86" spans="1:14" ht="18" customHeight="1">
      <c r="A86" s="96" t="s">
        <v>78</v>
      </c>
      <c r="B86" s="46">
        <v>2200</v>
      </c>
      <c r="C86" s="46">
        <v>540</v>
      </c>
      <c r="D86" s="60">
        <v>0</v>
      </c>
      <c r="E86" s="60"/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99">
        <v>0</v>
      </c>
      <c r="L86" s="5"/>
      <c r="M86" s="5"/>
      <c r="N86" s="5"/>
    </row>
    <row r="87" spans="1:14" ht="14.25" customHeight="1">
      <c r="A87" s="96" t="s">
        <v>106</v>
      </c>
      <c r="B87" s="46">
        <v>2300</v>
      </c>
      <c r="C87" s="46">
        <v>550</v>
      </c>
      <c r="D87" s="60">
        <v>0</v>
      </c>
      <c r="E87" s="60"/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99">
        <v>0</v>
      </c>
      <c r="L87" s="5"/>
      <c r="M87" s="5"/>
      <c r="N87" s="5"/>
    </row>
    <row r="88" spans="1:14" ht="15" customHeight="1">
      <c r="A88" s="95" t="s">
        <v>58</v>
      </c>
      <c r="B88" s="39">
        <v>2400</v>
      </c>
      <c r="C88" s="39">
        <v>560</v>
      </c>
      <c r="D88" s="53">
        <v>0</v>
      </c>
      <c r="E88" s="53"/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72">
        <v>0</v>
      </c>
      <c r="L88" s="5"/>
      <c r="M88" s="5"/>
      <c r="N88" s="5"/>
    </row>
    <row r="89" spans="1:14" ht="28.5">
      <c r="A89" s="95" t="s">
        <v>107</v>
      </c>
      <c r="B89" s="39">
        <v>2410</v>
      </c>
      <c r="C89" s="39">
        <v>570</v>
      </c>
      <c r="D89" s="53">
        <v>0</v>
      </c>
      <c r="E89" s="53"/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72">
        <v>0</v>
      </c>
      <c r="L89" s="5"/>
      <c r="M89" s="5"/>
      <c r="N89" s="5"/>
    </row>
    <row r="90" spans="1:14" s="1" customFormat="1" ht="28.5">
      <c r="A90" s="98" t="s">
        <v>75</v>
      </c>
      <c r="B90" s="39">
        <v>2420</v>
      </c>
      <c r="C90" s="39">
        <v>580</v>
      </c>
      <c r="D90" s="53">
        <v>0</v>
      </c>
      <c r="E90" s="53"/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72">
        <v>0</v>
      </c>
      <c r="L90" s="18"/>
      <c r="M90" s="18"/>
      <c r="N90" s="18"/>
    </row>
    <row r="91" spans="1:14" s="1" customFormat="1" ht="15.75">
      <c r="A91" s="98" t="s">
        <v>108</v>
      </c>
      <c r="B91" s="39">
        <v>2430</v>
      </c>
      <c r="C91" s="39">
        <v>590</v>
      </c>
      <c r="D91" s="58">
        <f aca="true" t="shared" si="12" ref="D91:K91">SUM(D92,D101)</f>
        <v>0</v>
      </c>
      <c r="E91" s="58">
        <f t="shared" si="12"/>
        <v>0</v>
      </c>
      <c r="F91" s="58">
        <f t="shared" si="12"/>
        <v>0</v>
      </c>
      <c r="G91" s="58">
        <f t="shared" si="12"/>
        <v>0</v>
      </c>
      <c r="H91" s="58">
        <f t="shared" si="12"/>
        <v>0</v>
      </c>
      <c r="I91" s="58">
        <f t="shared" si="12"/>
        <v>0</v>
      </c>
      <c r="J91" s="58">
        <f t="shared" si="12"/>
        <v>0</v>
      </c>
      <c r="K91" s="78">
        <f t="shared" si="12"/>
        <v>0</v>
      </c>
      <c r="L91" s="18"/>
      <c r="M91" s="18"/>
      <c r="N91" s="18"/>
    </row>
    <row r="92" spans="1:14" s="20" customFormat="1" ht="15">
      <c r="A92" s="95" t="s">
        <v>59</v>
      </c>
      <c r="B92" s="39">
        <v>2440</v>
      </c>
      <c r="C92" s="39">
        <v>600</v>
      </c>
      <c r="D92" s="61">
        <f aca="true" t="shared" si="13" ref="D92:K92">SUM(D93,D97)</f>
        <v>0</v>
      </c>
      <c r="E92" s="61">
        <f t="shared" si="13"/>
        <v>0</v>
      </c>
      <c r="F92" s="61">
        <f t="shared" si="13"/>
        <v>0</v>
      </c>
      <c r="G92" s="61">
        <f t="shared" si="13"/>
        <v>0</v>
      </c>
      <c r="H92" s="61">
        <f t="shared" si="13"/>
        <v>0</v>
      </c>
      <c r="I92" s="61">
        <f t="shared" si="13"/>
        <v>0</v>
      </c>
      <c r="J92" s="61">
        <f t="shared" si="13"/>
        <v>0</v>
      </c>
      <c r="K92" s="83">
        <f t="shared" si="13"/>
        <v>0</v>
      </c>
      <c r="L92" s="19"/>
      <c r="M92" s="19"/>
      <c r="N92" s="19"/>
    </row>
    <row r="93" spans="1:14" s="14" customFormat="1" ht="15">
      <c r="A93" s="94" t="s">
        <v>60</v>
      </c>
      <c r="B93" s="41">
        <v>4110</v>
      </c>
      <c r="C93" s="41">
        <v>610</v>
      </c>
      <c r="D93" s="62">
        <f aca="true" t="shared" si="14" ref="D93:K93">SUM(D94:D96)</f>
        <v>0</v>
      </c>
      <c r="E93" s="62">
        <f t="shared" si="14"/>
        <v>0</v>
      </c>
      <c r="F93" s="62">
        <f t="shared" si="14"/>
        <v>0</v>
      </c>
      <c r="G93" s="62">
        <f t="shared" si="14"/>
        <v>0</v>
      </c>
      <c r="H93" s="62">
        <f t="shared" si="14"/>
        <v>0</v>
      </c>
      <c r="I93" s="62">
        <f t="shared" si="14"/>
        <v>0</v>
      </c>
      <c r="J93" s="62">
        <f t="shared" si="14"/>
        <v>0</v>
      </c>
      <c r="K93" s="84">
        <f t="shared" si="14"/>
        <v>0</v>
      </c>
      <c r="L93" s="13"/>
      <c r="M93" s="13"/>
      <c r="N93" s="13"/>
    </row>
    <row r="94" spans="1:14" ht="28.5">
      <c r="A94" s="95" t="s">
        <v>61</v>
      </c>
      <c r="B94" s="39">
        <v>4111</v>
      </c>
      <c r="C94" s="39">
        <v>620</v>
      </c>
      <c r="D94" s="53">
        <v>0</v>
      </c>
      <c r="E94" s="53"/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72">
        <v>0</v>
      </c>
      <c r="L94" s="5"/>
      <c r="M94" s="5"/>
      <c r="N94" s="5"/>
    </row>
    <row r="95" spans="1:14" ht="18" customHeight="1">
      <c r="A95" s="95" t="s">
        <v>62</v>
      </c>
      <c r="B95" s="39">
        <v>4112</v>
      </c>
      <c r="C95" s="39">
        <v>630</v>
      </c>
      <c r="D95" s="53">
        <v>0</v>
      </c>
      <c r="E95" s="53"/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72">
        <v>0</v>
      </c>
      <c r="L95" s="5"/>
      <c r="M95" s="5"/>
      <c r="N95" s="5"/>
    </row>
    <row r="96" spans="1:14" ht="17.25" customHeight="1">
      <c r="A96" s="95" t="s">
        <v>63</v>
      </c>
      <c r="B96" s="39">
        <v>4113</v>
      </c>
      <c r="C96" s="39">
        <v>640</v>
      </c>
      <c r="D96" s="53">
        <v>0</v>
      </c>
      <c r="E96" s="53"/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72">
        <v>0</v>
      </c>
      <c r="L96" s="5"/>
      <c r="M96" s="5"/>
      <c r="N96" s="5"/>
    </row>
    <row r="97" spans="1:14" s="14" customFormat="1" ht="18" customHeight="1" thickBot="1">
      <c r="A97" s="100" t="s">
        <v>68</v>
      </c>
      <c r="B97" s="85">
        <v>4210</v>
      </c>
      <c r="C97" s="85">
        <v>650</v>
      </c>
      <c r="D97" s="86">
        <f aca="true" t="shared" si="15" ref="D97:K97">SUM(D98:D100)</f>
        <v>0</v>
      </c>
      <c r="E97" s="86">
        <f t="shared" si="15"/>
        <v>0</v>
      </c>
      <c r="F97" s="86">
        <f t="shared" si="15"/>
        <v>0</v>
      </c>
      <c r="G97" s="86">
        <f t="shared" si="15"/>
        <v>0</v>
      </c>
      <c r="H97" s="86">
        <f t="shared" si="15"/>
        <v>0</v>
      </c>
      <c r="I97" s="86">
        <f t="shared" si="15"/>
        <v>0</v>
      </c>
      <c r="J97" s="86">
        <f t="shared" si="15"/>
        <v>0</v>
      </c>
      <c r="K97" s="87">
        <f t="shared" si="15"/>
        <v>0</v>
      </c>
      <c r="L97" s="13"/>
      <c r="M97" s="13"/>
      <c r="N97" s="13"/>
    </row>
    <row r="98" spans="1:14" ht="24" customHeight="1" hidden="1">
      <c r="A98" s="91" t="s">
        <v>64</v>
      </c>
      <c r="B98" s="64">
        <v>4121</v>
      </c>
      <c r="C98" s="64">
        <v>650</v>
      </c>
      <c r="D98" s="65"/>
      <c r="E98" s="65"/>
      <c r="F98" s="65"/>
      <c r="G98" s="65"/>
      <c r="H98" s="65"/>
      <c r="I98" s="65"/>
      <c r="J98" s="65"/>
      <c r="K98" s="65"/>
      <c r="L98" s="10"/>
      <c r="M98" s="5"/>
      <c r="N98" s="5"/>
    </row>
    <row r="99" spans="1:14" ht="24.75" customHeight="1" hidden="1">
      <c r="A99" s="32" t="s">
        <v>65</v>
      </c>
      <c r="B99" s="11">
        <v>4122</v>
      </c>
      <c r="C99" s="11">
        <v>660</v>
      </c>
      <c r="D99" s="21"/>
      <c r="E99" s="21"/>
      <c r="F99" s="21"/>
      <c r="G99" s="21"/>
      <c r="H99" s="21"/>
      <c r="I99" s="21"/>
      <c r="J99" s="21"/>
      <c r="K99" s="21"/>
      <c r="L99" s="10"/>
      <c r="M99" s="5"/>
      <c r="N99" s="5"/>
    </row>
    <row r="100" spans="1:14" ht="14.25" customHeight="1" hidden="1">
      <c r="A100" s="30" t="s">
        <v>66</v>
      </c>
      <c r="B100" s="11">
        <v>4123</v>
      </c>
      <c r="C100" s="11">
        <v>670</v>
      </c>
      <c r="D100" s="21"/>
      <c r="E100" s="21"/>
      <c r="F100" s="21"/>
      <c r="G100" s="21"/>
      <c r="H100" s="21"/>
      <c r="I100" s="21"/>
      <c r="J100" s="21"/>
      <c r="K100" s="21"/>
      <c r="L100" s="10"/>
      <c r="M100" s="5"/>
      <c r="N100" s="5"/>
    </row>
    <row r="101" spans="1:14" s="1" customFormat="1" ht="15" customHeight="1" hidden="1">
      <c r="A101" s="34" t="s">
        <v>67</v>
      </c>
      <c r="B101" s="15">
        <v>4200</v>
      </c>
      <c r="C101" s="15">
        <v>680</v>
      </c>
      <c r="D101" s="23">
        <f aca="true" t="shared" si="16" ref="D101:K101">SUM(D102:D103)</f>
        <v>0</v>
      </c>
      <c r="E101" s="23">
        <f t="shared" si="16"/>
        <v>0</v>
      </c>
      <c r="F101" s="23">
        <f t="shared" si="16"/>
        <v>0</v>
      </c>
      <c r="G101" s="23">
        <f t="shared" si="16"/>
        <v>0</v>
      </c>
      <c r="H101" s="23">
        <f t="shared" si="16"/>
        <v>0</v>
      </c>
      <c r="I101" s="23">
        <f t="shared" si="16"/>
        <v>0</v>
      </c>
      <c r="J101" s="23">
        <f t="shared" si="16"/>
        <v>0</v>
      </c>
      <c r="K101" s="23">
        <f t="shared" si="16"/>
        <v>0</v>
      </c>
      <c r="L101" s="17"/>
      <c r="M101" s="18"/>
      <c r="N101" s="18"/>
    </row>
    <row r="102" spans="1:14" s="14" customFormat="1" ht="17.25" customHeight="1" hidden="1">
      <c r="A102" s="31" t="s">
        <v>68</v>
      </c>
      <c r="B102" s="16">
        <v>4210</v>
      </c>
      <c r="C102" s="16">
        <v>690</v>
      </c>
      <c r="D102" s="22"/>
      <c r="E102" s="22"/>
      <c r="F102" s="22"/>
      <c r="G102" s="22"/>
      <c r="H102" s="22"/>
      <c r="I102" s="22"/>
      <c r="J102" s="22"/>
      <c r="K102" s="22"/>
      <c r="L102" s="12"/>
      <c r="M102" s="13"/>
      <c r="N102" s="13"/>
    </row>
    <row r="103" spans="1:14" s="14" customFormat="1" ht="15" customHeight="1" hidden="1">
      <c r="A103" s="31" t="s">
        <v>69</v>
      </c>
      <c r="B103" s="16">
        <v>4220</v>
      </c>
      <c r="C103" s="16">
        <v>700</v>
      </c>
      <c r="D103" s="22"/>
      <c r="E103" s="22"/>
      <c r="F103" s="22"/>
      <c r="G103" s="22"/>
      <c r="H103" s="22"/>
      <c r="I103" s="22"/>
      <c r="J103" s="22"/>
      <c r="K103" s="22"/>
      <c r="L103" s="12"/>
      <c r="M103" s="13"/>
      <c r="N103" s="13"/>
    </row>
    <row r="104" spans="1:14" s="24" customFormat="1" ht="15.75" customHeight="1" hidden="1">
      <c r="A104" s="33" t="s">
        <v>79</v>
      </c>
      <c r="B104" s="25" t="s">
        <v>94</v>
      </c>
      <c r="C104" s="25">
        <v>710</v>
      </c>
      <c r="D104" s="26"/>
      <c r="E104" s="26"/>
      <c r="F104" s="26"/>
      <c r="G104" s="26"/>
      <c r="H104" s="26"/>
      <c r="I104" s="26"/>
      <c r="J104" s="26"/>
      <c r="K104" s="26"/>
      <c r="L104" s="27"/>
      <c r="M104" s="28"/>
      <c r="N104" s="28"/>
    </row>
    <row r="105" ht="12.75">
      <c r="A105" s="6" t="s">
        <v>109</v>
      </c>
    </row>
    <row r="106" ht="12.75" hidden="1">
      <c r="A106" s="7"/>
    </row>
    <row r="108" spans="1:9" ht="15.75">
      <c r="A108" s="47" t="s">
        <v>70</v>
      </c>
      <c r="B108" s="108"/>
      <c r="C108" s="108"/>
      <c r="D108" s="49"/>
      <c r="E108" s="49"/>
      <c r="F108" s="49"/>
      <c r="G108" s="108"/>
      <c r="H108" s="108" t="s">
        <v>132</v>
      </c>
      <c r="I108" s="108"/>
    </row>
    <row r="109" spans="1:13" ht="12.75" customHeight="1">
      <c r="A109" s="49"/>
      <c r="B109" s="321" t="s">
        <v>71</v>
      </c>
      <c r="C109" s="321"/>
      <c r="D109" s="49"/>
      <c r="E109" s="49"/>
      <c r="F109" s="49"/>
      <c r="G109" s="321" t="s">
        <v>76</v>
      </c>
      <c r="H109" s="321"/>
      <c r="I109" s="321"/>
      <c r="J109" s="322"/>
      <c r="K109" s="322"/>
      <c r="L109" s="322"/>
      <c r="M109" s="322"/>
    </row>
    <row r="110" spans="1:9" ht="15">
      <c r="A110" s="49"/>
      <c r="B110" s="49"/>
      <c r="C110" s="49"/>
      <c r="D110" s="49"/>
      <c r="E110" s="49"/>
      <c r="F110" s="49"/>
      <c r="G110" s="49"/>
      <c r="H110" s="49"/>
      <c r="I110" s="49"/>
    </row>
    <row r="111" spans="1:9" ht="15.75">
      <c r="A111" s="47" t="s">
        <v>121</v>
      </c>
      <c r="B111" s="108"/>
      <c r="C111" s="108"/>
      <c r="D111" s="49"/>
      <c r="E111" s="49"/>
      <c r="F111" s="49"/>
      <c r="G111" s="108"/>
      <c r="H111" s="108" t="s">
        <v>111</v>
      </c>
      <c r="I111" s="108"/>
    </row>
    <row r="112" spans="1:13" ht="15">
      <c r="A112" s="49"/>
      <c r="B112" s="321" t="s">
        <v>71</v>
      </c>
      <c r="C112" s="321"/>
      <c r="D112" s="49"/>
      <c r="E112" s="49"/>
      <c r="F112" s="49"/>
      <c r="G112" s="321" t="s">
        <v>76</v>
      </c>
      <c r="H112" s="321"/>
      <c r="I112" s="321"/>
      <c r="J112" s="322"/>
      <c r="K112" s="322"/>
      <c r="L112" s="322"/>
      <c r="M112" s="322"/>
    </row>
    <row r="114" ht="12.75">
      <c r="A114" t="s">
        <v>143</v>
      </c>
    </row>
  </sheetData>
  <sheetProtection/>
  <mergeCells count="30">
    <mergeCell ref="A6:K6"/>
    <mergeCell ref="A10:I10"/>
    <mergeCell ref="I1:J1"/>
    <mergeCell ref="I8:J8"/>
    <mergeCell ref="G2:J4"/>
    <mergeCell ref="A9:I9"/>
    <mergeCell ref="D5:F5"/>
    <mergeCell ref="B7:H7"/>
    <mergeCell ref="E19:E20"/>
    <mergeCell ref="F19:F20"/>
    <mergeCell ref="A13:I13"/>
    <mergeCell ref="A15:K15"/>
    <mergeCell ref="K19:K20"/>
    <mergeCell ref="J19:J20"/>
    <mergeCell ref="B109:C109"/>
    <mergeCell ref="J109:M109"/>
    <mergeCell ref="B112:C112"/>
    <mergeCell ref="J112:M112"/>
    <mergeCell ref="G109:I109"/>
    <mergeCell ref="G112:I112"/>
    <mergeCell ref="A11:I11"/>
    <mergeCell ref="I19:I20"/>
    <mergeCell ref="G19:G20"/>
    <mergeCell ref="H19:H20"/>
    <mergeCell ref="A12:I12"/>
    <mergeCell ref="A19:A20"/>
    <mergeCell ref="A14:I14"/>
    <mergeCell ref="C19:C20"/>
    <mergeCell ref="D19:D20"/>
    <mergeCell ref="B19:B20"/>
  </mergeCells>
  <printOptions/>
  <pageMargins left="0.68" right="0.2" top="0.89" bottom="0.2" header="0.62" footer="0.17"/>
  <pageSetup horizontalDpi="300" verticalDpi="300" orientation="landscape" paperSize="9" scale="75" r:id="rId1"/>
  <rowBreaks count="2" manualBreakCount="2">
    <brk id="41" max="10" man="1"/>
    <brk id="70" max="10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B1:F4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283" t="s">
        <v>212</v>
      </c>
      <c r="C1" s="283"/>
      <c r="D1" s="290"/>
      <c r="E1" s="290"/>
      <c r="F1" s="290"/>
    </row>
    <row r="2" spans="2:6" ht="12.75">
      <c r="B2" s="283" t="s">
        <v>213</v>
      </c>
      <c r="C2" s="283"/>
      <c r="D2" s="290"/>
      <c r="E2" s="290"/>
      <c r="F2" s="290"/>
    </row>
    <row r="3" spans="2:6" ht="12.75">
      <c r="B3" s="284"/>
      <c r="C3" s="284"/>
      <c r="D3" s="291"/>
      <c r="E3" s="291"/>
      <c r="F3" s="291"/>
    </row>
    <row r="4" spans="2:6" ht="51">
      <c r="B4" s="284" t="s">
        <v>214</v>
      </c>
      <c r="C4" s="284"/>
      <c r="D4" s="291"/>
      <c r="E4" s="291"/>
      <c r="F4" s="291"/>
    </row>
    <row r="5" spans="2:6" ht="12.75">
      <c r="B5" s="284"/>
      <c r="C5" s="284"/>
      <c r="D5" s="291"/>
      <c r="E5" s="291"/>
      <c r="F5" s="291"/>
    </row>
    <row r="6" spans="2:6" ht="12.75">
      <c r="B6" s="283" t="s">
        <v>215</v>
      </c>
      <c r="C6" s="283"/>
      <c r="D6" s="290"/>
      <c r="E6" s="290" t="s">
        <v>216</v>
      </c>
      <c r="F6" s="290" t="s">
        <v>217</v>
      </c>
    </row>
    <row r="7" spans="2:6" ht="13.5" thickBot="1">
      <c r="B7" s="284"/>
      <c r="C7" s="284"/>
      <c r="D7" s="291"/>
      <c r="E7" s="291"/>
      <c r="F7" s="291"/>
    </row>
    <row r="8" spans="2:6" ht="51">
      <c r="B8" s="285" t="s">
        <v>218</v>
      </c>
      <c r="C8" s="286"/>
      <c r="D8" s="292"/>
      <c r="E8" s="292">
        <v>172</v>
      </c>
      <c r="F8" s="293"/>
    </row>
    <row r="9" spans="2:6" ht="12.75">
      <c r="B9" s="287"/>
      <c r="C9" s="284"/>
      <c r="D9" s="291"/>
      <c r="E9" s="294" t="s">
        <v>219</v>
      </c>
      <c r="F9" s="295" t="s">
        <v>229</v>
      </c>
    </row>
    <row r="10" spans="2:6" ht="12.75">
      <c r="B10" s="287"/>
      <c r="C10" s="284"/>
      <c r="D10" s="291"/>
      <c r="E10" s="294" t="s">
        <v>220</v>
      </c>
      <c r="F10" s="295"/>
    </row>
    <row r="11" spans="2:6" ht="12.75">
      <c r="B11" s="287"/>
      <c r="C11" s="284"/>
      <c r="D11" s="291"/>
      <c r="E11" s="294" t="s">
        <v>221</v>
      </c>
      <c r="F11" s="295"/>
    </row>
    <row r="12" spans="2:6" ht="12.75">
      <c r="B12" s="287"/>
      <c r="C12" s="284"/>
      <c r="D12" s="291"/>
      <c r="E12" s="294" t="s">
        <v>222</v>
      </c>
      <c r="F12" s="295"/>
    </row>
    <row r="13" spans="2:6" ht="12.75">
      <c r="B13" s="287"/>
      <c r="C13" s="284"/>
      <c r="D13" s="291"/>
      <c r="E13" s="294" t="s">
        <v>223</v>
      </c>
      <c r="F13" s="295"/>
    </row>
    <row r="14" spans="2:6" ht="12.75">
      <c r="B14" s="287"/>
      <c r="C14" s="284"/>
      <c r="D14" s="291"/>
      <c r="E14" s="294" t="s">
        <v>224</v>
      </c>
      <c r="F14" s="295"/>
    </row>
    <row r="15" spans="2:6" ht="12.75">
      <c r="B15" s="287"/>
      <c r="C15" s="284"/>
      <c r="D15" s="291"/>
      <c r="E15" s="294" t="s">
        <v>225</v>
      </c>
      <c r="F15" s="295"/>
    </row>
    <row r="16" spans="2:6" ht="12.75">
      <c r="B16" s="287"/>
      <c r="C16" s="284"/>
      <c r="D16" s="291"/>
      <c r="E16" s="294" t="s">
        <v>226</v>
      </c>
      <c r="F16" s="295"/>
    </row>
    <row r="17" spans="2:6" ht="12.75">
      <c r="B17" s="287"/>
      <c r="C17" s="284"/>
      <c r="D17" s="291"/>
      <c r="E17" s="294" t="s">
        <v>227</v>
      </c>
      <c r="F17" s="295"/>
    </row>
    <row r="18" spans="2:6" ht="12.75">
      <c r="B18" s="287"/>
      <c r="C18" s="284"/>
      <c r="D18" s="291"/>
      <c r="E18" s="294" t="s">
        <v>228</v>
      </c>
      <c r="F18" s="295"/>
    </row>
    <row r="19" spans="2:6" ht="12.75">
      <c r="B19" s="287"/>
      <c r="C19" s="284"/>
      <c r="D19" s="291"/>
      <c r="E19" s="294" t="s">
        <v>230</v>
      </c>
      <c r="F19" s="295" t="s">
        <v>229</v>
      </c>
    </row>
    <row r="20" spans="2:6" ht="12.75">
      <c r="B20" s="287"/>
      <c r="C20" s="284"/>
      <c r="D20" s="291"/>
      <c r="E20" s="294" t="s">
        <v>231</v>
      </c>
      <c r="F20" s="295"/>
    </row>
    <row r="21" spans="2:6" ht="12.75">
      <c r="B21" s="287"/>
      <c r="C21" s="284"/>
      <c r="D21" s="291"/>
      <c r="E21" s="294" t="s">
        <v>232</v>
      </c>
      <c r="F21" s="295"/>
    </row>
    <row r="22" spans="2:6" ht="12.75">
      <c r="B22" s="287"/>
      <c r="C22" s="284"/>
      <c r="D22" s="291"/>
      <c r="E22" s="294" t="s">
        <v>233</v>
      </c>
      <c r="F22" s="295"/>
    </row>
    <row r="23" spans="2:6" ht="12.75">
      <c r="B23" s="287"/>
      <c r="C23" s="284"/>
      <c r="D23" s="291"/>
      <c r="E23" s="294" t="s">
        <v>234</v>
      </c>
      <c r="F23" s="295"/>
    </row>
    <row r="24" spans="2:6" ht="12.75">
      <c r="B24" s="287"/>
      <c r="C24" s="284"/>
      <c r="D24" s="291"/>
      <c r="E24" s="294" t="s">
        <v>235</v>
      </c>
      <c r="F24" s="295"/>
    </row>
    <row r="25" spans="2:6" ht="12.75">
      <c r="B25" s="287"/>
      <c r="C25" s="284"/>
      <c r="D25" s="291"/>
      <c r="E25" s="294" t="s">
        <v>236</v>
      </c>
      <c r="F25" s="295"/>
    </row>
    <row r="26" spans="2:6" ht="12.75">
      <c r="B26" s="287"/>
      <c r="C26" s="284"/>
      <c r="D26" s="291"/>
      <c r="E26" s="294" t="s">
        <v>237</v>
      </c>
      <c r="F26" s="295"/>
    </row>
    <row r="27" spans="2:6" ht="12.75">
      <c r="B27" s="287"/>
      <c r="C27" s="284"/>
      <c r="D27" s="291"/>
      <c r="E27" s="294" t="s">
        <v>238</v>
      </c>
      <c r="F27" s="295"/>
    </row>
    <row r="28" spans="2:6" ht="12.75">
      <c r="B28" s="287"/>
      <c r="C28" s="284"/>
      <c r="D28" s="291"/>
      <c r="E28" s="294" t="s">
        <v>239</v>
      </c>
      <c r="F28" s="295" t="s">
        <v>229</v>
      </c>
    </row>
    <row r="29" spans="2:6" ht="12.75">
      <c r="B29" s="287"/>
      <c r="C29" s="284"/>
      <c r="D29" s="291"/>
      <c r="E29" s="294" t="s">
        <v>240</v>
      </c>
      <c r="F29" s="295"/>
    </row>
    <row r="30" spans="2:6" ht="12.75">
      <c r="B30" s="287"/>
      <c r="C30" s="284"/>
      <c r="D30" s="291"/>
      <c r="E30" s="294" t="s">
        <v>241</v>
      </c>
      <c r="F30" s="295"/>
    </row>
    <row r="31" spans="2:6" ht="12.75">
      <c r="B31" s="287"/>
      <c r="C31" s="284"/>
      <c r="D31" s="291"/>
      <c r="E31" s="294" t="s">
        <v>242</v>
      </c>
      <c r="F31" s="295"/>
    </row>
    <row r="32" spans="2:6" ht="12.75">
      <c r="B32" s="287"/>
      <c r="C32" s="284"/>
      <c r="D32" s="291"/>
      <c r="E32" s="294" t="s">
        <v>243</v>
      </c>
      <c r="F32" s="295"/>
    </row>
    <row r="33" spans="2:6" ht="12.75">
      <c r="B33" s="287"/>
      <c r="C33" s="284"/>
      <c r="D33" s="291"/>
      <c r="E33" s="294" t="s">
        <v>244</v>
      </c>
      <c r="F33" s="295"/>
    </row>
    <row r="34" spans="2:6" ht="12.75">
      <c r="B34" s="287"/>
      <c r="C34" s="284"/>
      <c r="D34" s="291"/>
      <c r="E34" s="294" t="s">
        <v>245</v>
      </c>
      <c r="F34" s="295"/>
    </row>
    <row r="35" spans="2:6" ht="12.75">
      <c r="B35" s="287"/>
      <c r="C35" s="284"/>
      <c r="D35" s="291"/>
      <c r="E35" s="294" t="s">
        <v>246</v>
      </c>
      <c r="F35" s="295"/>
    </row>
    <row r="36" spans="2:6" ht="12.75">
      <c r="B36" s="287"/>
      <c r="C36" s="284"/>
      <c r="D36" s="291"/>
      <c r="E36" s="294" t="s">
        <v>247</v>
      </c>
      <c r="F36" s="295"/>
    </row>
    <row r="37" spans="2:6" ht="12.75">
      <c r="B37" s="287"/>
      <c r="C37" s="284"/>
      <c r="D37" s="291"/>
      <c r="E37" s="294" t="s">
        <v>248</v>
      </c>
      <c r="F37" s="295" t="s">
        <v>229</v>
      </c>
    </row>
    <row r="38" spans="2:6" ht="12.75">
      <c r="B38" s="287"/>
      <c r="C38" s="284"/>
      <c r="D38" s="291"/>
      <c r="E38" s="294" t="s">
        <v>249</v>
      </c>
      <c r="F38" s="295"/>
    </row>
    <row r="39" spans="2:6" ht="12.75">
      <c r="B39" s="287"/>
      <c r="C39" s="284"/>
      <c r="D39" s="291"/>
      <c r="E39" s="294" t="s">
        <v>250</v>
      </c>
      <c r="F39" s="295"/>
    </row>
    <row r="40" spans="2:6" ht="12.75">
      <c r="B40" s="287"/>
      <c r="C40" s="284"/>
      <c r="D40" s="291"/>
      <c r="E40" s="294" t="s">
        <v>251</v>
      </c>
      <c r="F40" s="295"/>
    </row>
    <row r="41" spans="2:6" ht="12.75">
      <c r="B41" s="287"/>
      <c r="C41" s="284"/>
      <c r="D41" s="291"/>
      <c r="E41" s="294" t="s">
        <v>252</v>
      </c>
      <c r="F41" s="295"/>
    </row>
    <row r="42" spans="2:6" ht="12.75">
      <c r="B42" s="287"/>
      <c r="C42" s="284"/>
      <c r="D42" s="291"/>
      <c r="E42" s="294" t="s">
        <v>253</v>
      </c>
      <c r="F42" s="295"/>
    </row>
    <row r="43" spans="2:6" ht="13.5" thickBot="1">
      <c r="B43" s="288"/>
      <c r="C43" s="289"/>
      <c r="D43" s="296"/>
      <c r="E43" s="297" t="s">
        <v>254</v>
      </c>
      <c r="F43" s="298"/>
    </row>
    <row r="44" spans="2:6" ht="12.75">
      <c r="B44" s="284"/>
      <c r="C44" s="284"/>
      <c r="D44" s="291"/>
      <c r="E44" s="291"/>
      <c r="F44" s="291"/>
    </row>
    <row r="45" spans="2:6" ht="12.75">
      <c r="B45" s="284"/>
      <c r="C45" s="284"/>
      <c r="D45" s="291"/>
      <c r="E45" s="291"/>
      <c r="F45" s="291"/>
    </row>
  </sheetData>
  <sheetProtection/>
  <hyperlinks>
    <hyperlink ref="E9" location="'070101'!I29:J29" display="'070101'!I29:J29"/>
    <hyperlink ref="E10" location="'070101'!I31:J31" display="'070101'!I31:J31"/>
    <hyperlink ref="E11" location="'070101'!I33:J36" display="'070101'!I33:J36"/>
    <hyperlink ref="E12" location="'070101'!I37:I43" display="'070101'!I37:I43"/>
    <hyperlink ref="E13" location="'070101'!J38:J41" display="'070101'!J38:J41"/>
    <hyperlink ref="E14" location="'070101'!J43" display="'070101'!J43"/>
    <hyperlink ref="E15" location="'070101'!I46:J50" display="'070101'!I46:J50"/>
    <hyperlink ref="E16" location="'070101'!I63:J65" display="'070101'!I63:J65"/>
    <hyperlink ref="E17" location="'070101'!I68" display="'070101'!I68"/>
    <hyperlink ref="E18" location="'070101'!I77" display="'070101'!I77"/>
    <hyperlink ref="E19" location="'070201'!I28:J28" display="'070201'!I28:J28"/>
    <hyperlink ref="E20" location="'070201'!I30:J30" display="'070201'!I30:J30"/>
    <hyperlink ref="E21" location="'070201'!I32:J42" display="'070201'!I32:J42"/>
    <hyperlink ref="E22" location="'070201'!I45:J49" display="'070201'!I45:J49"/>
    <hyperlink ref="E23" location="'070201'!I52:J52" display="'070201'!I52:J52"/>
    <hyperlink ref="E24" location="'070201'!I62:J64" display="'070201'!I62:J64"/>
    <hyperlink ref="E25" location="'070201'!I67:J67" display="'070201'!I67:J67"/>
    <hyperlink ref="E26" location="'070201'!I72:J72" display="'070201'!I72:J72"/>
    <hyperlink ref="E27" location="'070201'!I76:J76" display="'070201'!I76:J76"/>
    <hyperlink ref="E28" location="'070401'!I28:J28" display="'070401'!I28:J28"/>
    <hyperlink ref="E29" location="'070401'!I30:J30" display="'070401'!I30:J30"/>
    <hyperlink ref="E30" location="'070401'!I32:J40" display="'070401'!I32:J40"/>
    <hyperlink ref="E31" location="'070401'!I42:J42" display="'070401'!I42:J42"/>
    <hyperlink ref="E32" location="'070401'!I45:J50" display="'070401'!I45:J50"/>
    <hyperlink ref="E33" location="'070401'!I53:J53" display="'070401'!I53:J53"/>
    <hyperlink ref="E34" location="'070401'!I63:J65" display="'070401'!I63:J65"/>
    <hyperlink ref="E35" location="'070401'!I68:J68" display="'070401'!I68:J68"/>
    <hyperlink ref="E36" location="'070401'!I77:J77" display="'070401'!I77:J77"/>
    <hyperlink ref="E37" location="'070601'!I33:J34" display="'070601'!I33:J34"/>
    <hyperlink ref="E38" location="'070601'!I36:J40" display="'070601'!I36:J40"/>
    <hyperlink ref="E39" location="'070601'!I42:J42" display="'070601'!I42:J42"/>
    <hyperlink ref="E40" location="'070601'!I48:J50" display="'070601'!I48:J50"/>
    <hyperlink ref="E41" location="'070601'!I63:J65" display="'070601'!I63:J65"/>
    <hyperlink ref="E42" location="'070601'!I68:J68" display="'070601'!I68:J68"/>
    <hyperlink ref="E43" location="'070601'!I77:J77" display="'070601'!I77:J77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8"/>
  <sheetViews>
    <sheetView view="pageBreakPreview" zoomScale="105" zoomScaleSheetLayoutView="105" zoomScalePageLayoutView="0" workbookViewId="0" topLeftCell="A10">
      <selection activeCell="J31" sqref="J31"/>
    </sheetView>
  </sheetViews>
  <sheetFormatPr defaultColWidth="9.00390625" defaultRowHeight="12.75"/>
  <cols>
    <col min="1" max="1" width="55.25390625" style="0" customWidth="1"/>
    <col min="2" max="2" width="15.625" style="0" customWidth="1"/>
    <col min="3" max="3" width="8.875" style="0" customWidth="1"/>
    <col min="4" max="4" width="16.375" style="0" customWidth="1"/>
    <col min="5" max="5" width="13.375" style="0" hidden="1" customWidth="1"/>
    <col min="6" max="6" width="16.625" style="0" customWidth="1"/>
    <col min="7" max="7" width="12.375" style="0" customWidth="1"/>
    <col min="8" max="8" width="17.00390625" style="0" customWidth="1"/>
    <col min="9" max="9" width="16.375" style="0" customWidth="1"/>
    <col min="10" max="11" width="16.125" style="0" customWidth="1"/>
    <col min="12" max="12" width="0.128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2" t="s">
        <v>170</v>
      </c>
      <c r="J1" s="312"/>
      <c r="K1" s="312"/>
      <c r="L1" s="1"/>
      <c r="M1" s="1"/>
    </row>
    <row r="2" spans="7:15" ht="12.75" customHeight="1">
      <c r="G2" s="8"/>
      <c r="H2" s="8"/>
      <c r="I2" s="310" t="s">
        <v>260</v>
      </c>
      <c r="J2" s="310"/>
      <c r="K2" s="310"/>
      <c r="L2" s="310"/>
      <c r="M2" s="8"/>
      <c r="N2" s="3"/>
      <c r="O2" s="3"/>
    </row>
    <row r="3" spans="1:15" ht="12.75">
      <c r="A3" s="310"/>
      <c r="B3" s="310"/>
      <c r="C3" s="310"/>
      <c r="D3" s="310"/>
      <c r="F3" s="8"/>
      <c r="G3" s="8"/>
      <c r="H3" s="8"/>
      <c r="I3" s="310"/>
      <c r="J3" s="310"/>
      <c r="K3" s="310"/>
      <c r="L3" s="310"/>
      <c r="M3" s="8"/>
      <c r="N3" s="3"/>
      <c r="O3" s="3"/>
    </row>
    <row r="4" spans="1:13" ht="27.75" customHeight="1">
      <c r="A4" s="310"/>
      <c r="B4" s="310"/>
      <c r="C4" s="310"/>
      <c r="D4" s="310"/>
      <c r="F4" s="8"/>
      <c r="G4" s="8"/>
      <c r="H4" s="8"/>
      <c r="I4" s="310"/>
      <c r="J4" s="310"/>
      <c r="K4" s="310"/>
      <c r="L4" s="310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11" t="s">
        <v>0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</row>
    <row r="7" spans="1:11" ht="15.75">
      <c r="A7" s="316" t="s">
        <v>171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</row>
    <row r="8" spans="2:11" ht="15.75">
      <c r="B8" s="315" t="s">
        <v>277</v>
      </c>
      <c r="C8" s="315"/>
      <c r="D8" s="315"/>
      <c r="E8" s="315"/>
      <c r="F8" s="315"/>
      <c r="G8" s="315"/>
      <c r="H8" s="315"/>
      <c r="K8" s="9"/>
    </row>
    <row r="9" spans="9:11" ht="12.75">
      <c r="I9" s="158"/>
      <c r="K9" s="9" t="s">
        <v>5</v>
      </c>
    </row>
    <row r="10" spans="1:11" ht="12.75">
      <c r="A10" s="302" t="s">
        <v>176</v>
      </c>
      <c r="B10" s="302"/>
      <c r="C10" s="302"/>
      <c r="D10" s="302"/>
      <c r="E10" s="302"/>
      <c r="F10" s="302"/>
      <c r="G10" s="302"/>
      <c r="H10" s="302"/>
      <c r="I10" s="302"/>
      <c r="J10" t="s">
        <v>2</v>
      </c>
      <c r="K10" s="106" t="s">
        <v>116</v>
      </c>
    </row>
    <row r="11" spans="1:11" ht="12.75">
      <c r="A11" s="302" t="s">
        <v>159</v>
      </c>
      <c r="B11" s="302"/>
      <c r="C11" s="302"/>
      <c r="D11" s="302"/>
      <c r="E11" s="302"/>
      <c r="F11" s="302"/>
      <c r="G11" s="302"/>
      <c r="H11" s="302"/>
      <c r="I11" s="302"/>
      <c r="J11" t="s">
        <v>3</v>
      </c>
      <c r="K11" s="107">
        <v>3510136600</v>
      </c>
    </row>
    <row r="12" spans="1:11" ht="12.75" customHeight="1" hidden="1">
      <c r="A12" s="318" t="s">
        <v>117</v>
      </c>
      <c r="B12" s="318"/>
      <c r="C12" s="318"/>
      <c r="D12" s="318"/>
      <c r="E12" s="318"/>
      <c r="F12" s="318"/>
      <c r="G12" s="318"/>
      <c r="H12" s="318"/>
      <c r="I12" s="318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02" t="s">
        <v>160</v>
      </c>
      <c r="B14" s="302"/>
      <c r="C14" s="302"/>
      <c r="D14" s="302"/>
      <c r="E14" s="302"/>
      <c r="F14" s="302"/>
      <c r="G14" s="302"/>
      <c r="H14" s="302"/>
      <c r="I14" s="302"/>
      <c r="K14" s="5"/>
    </row>
    <row r="15" spans="1:11" ht="12.75">
      <c r="A15" s="302" t="s">
        <v>114</v>
      </c>
      <c r="B15" s="302"/>
      <c r="C15" s="302"/>
      <c r="D15" s="302"/>
      <c r="E15" s="302"/>
      <c r="F15" s="302"/>
      <c r="G15" s="302"/>
      <c r="H15" s="302"/>
      <c r="I15" s="302"/>
      <c r="K15" s="5"/>
    </row>
    <row r="16" spans="1:9" ht="12.75">
      <c r="A16" s="302" t="s">
        <v>211</v>
      </c>
      <c r="B16" s="302"/>
      <c r="C16" s="302"/>
      <c r="D16" s="302"/>
      <c r="E16" s="302"/>
      <c r="F16" s="302"/>
      <c r="G16" s="302"/>
      <c r="H16" s="302"/>
      <c r="I16" s="302"/>
    </row>
    <row r="17" spans="1:13" ht="43.5" customHeight="1">
      <c r="A17" s="305" t="s">
        <v>256</v>
      </c>
      <c r="B17" s="305"/>
      <c r="C17" s="305"/>
      <c r="D17" s="305"/>
      <c r="E17" s="301"/>
      <c r="F17" s="324" t="s">
        <v>263</v>
      </c>
      <c r="G17" s="324"/>
      <c r="H17" s="324"/>
      <c r="I17" s="324"/>
      <c r="M17" s="5"/>
    </row>
    <row r="18" spans="1:13" ht="12.75">
      <c r="A18" s="6" t="s">
        <v>278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06" t="s">
        <v>6</v>
      </c>
      <c r="B21" s="303" t="s">
        <v>163</v>
      </c>
      <c r="C21" s="303" t="s">
        <v>8</v>
      </c>
      <c r="D21" s="303" t="s">
        <v>164</v>
      </c>
      <c r="E21" s="303" t="s">
        <v>10</v>
      </c>
      <c r="F21" s="303" t="s">
        <v>169</v>
      </c>
      <c r="G21" s="303" t="s">
        <v>165</v>
      </c>
      <c r="H21" s="303" t="s">
        <v>166</v>
      </c>
      <c r="I21" s="303" t="s">
        <v>179</v>
      </c>
      <c r="J21" s="303" t="s">
        <v>180</v>
      </c>
      <c r="K21" s="313" t="s">
        <v>167</v>
      </c>
      <c r="L21" s="319" t="s">
        <v>133</v>
      </c>
    </row>
    <row r="22" spans="1:12" ht="62.25" customHeight="1" thickBot="1">
      <c r="A22" s="307"/>
      <c r="B22" s="304"/>
      <c r="C22" s="304"/>
      <c r="D22" s="304"/>
      <c r="E22" s="304"/>
      <c r="F22" s="304"/>
      <c r="G22" s="304"/>
      <c r="H22" s="304"/>
      <c r="I22" s="304"/>
      <c r="J22" s="304"/>
      <c r="K22" s="314"/>
      <c r="L22" s="320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D25+D65+D94+D103</f>
        <v>866100</v>
      </c>
      <c r="E24" s="191">
        <f aca="true" t="shared" si="0" ref="E24:K24">E25+E65+E94+E103</f>
        <v>0</v>
      </c>
      <c r="F24" s="191">
        <f>F27+F30+F33+F34+F44+F113</f>
        <v>203232</v>
      </c>
      <c r="G24" s="191">
        <f t="shared" si="0"/>
        <v>0</v>
      </c>
      <c r="H24" s="191">
        <f t="shared" si="0"/>
        <v>198096.1</v>
      </c>
      <c r="I24" s="191">
        <f t="shared" si="0"/>
        <v>157948.93</v>
      </c>
      <c r="J24" s="191">
        <f t="shared" si="0"/>
        <v>198096.1</v>
      </c>
      <c r="K24" s="191">
        <f t="shared" si="0"/>
        <v>40147.17000000001</v>
      </c>
      <c r="L24" s="113" t="e">
        <f>L25+L62</f>
        <v>#REF!</v>
      </c>
      <c r="M24" s="5"/>
      <c r="N24" s="5"/>
    </row>
    <row r="25" spans="1:14" ht="27" customHeight="1">
      <c r="A25" s="247" t="s">
        <v>206</v>
      </c>
      <c r="B25" s="46">
        <v>2000</v>
      </c>
      <c r="C25" s="166" t="s">
        <v>81</v>
      </c>
      <c r="D25" s="191">
        <f>D26+D31+D53+D56+D60+D64</f>
        <v>866100</v>
      </c>
      <c r="E25" s="191">
        <f aca="true" t="shared" si="1" ref="E25:K25">E26+E31+E53+E56+E60+E64</f>
        <v>0</v>
      </c>
      <c r="F25" s="191">
        <v>0</v>
      </c>
      <c r="G25" s="191">
        <f t="shared" si="1"/>
        <v>0</v>
      </c>
      <c r="H25" s="191">
        <f t="shared" si="1"/>
        <v>198096.1</v>
      </c>
      <c r="I25" s="191">
        <f t="shared" si="1"/>
        <v>157948.93</v>
      </c>
      <c r="J25" s="191">
        <f t="shared" si="1"/>
        <v>198096.1</v>
      </c>
      <c r="K25" s="191">
        <f t="shared" si="1"/>
        <v>40147.17000000001</v>
      </c>
      <c r="L25" s="113" t="e">
        <f>L26+L54</f>
        <v>#REF!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866100</v>
      </c>
      <c r="E26" s="191">
        <f aca="true" t="shared" si="2" ref="E26:K26">E27+E30</f>
        <v>0</v>
      </c>
      <c r="F26" s="191">
        <v>0</v>
      </c>
      <c r="G26" s="191">
        <f t="shared" si="2"/>
        <v>0</v>
      </c>
      <c r="H26" s="191">
        <f t="shared" si="2"/>
        <v>198096.1</v>
      </c>
      <c r="I26" s="191">
        <f t="shared" si="2"/>
        <v>157948.93</v>
      </c>
      <c r="J26" s="191">
        <f t="shared" si="2"/>
        <v>198096.1</v>
      </c>
      <c r="K26" s="191">
        <f t="shared" si="2"/>
        <v>40147.17000000001</v>
      </c>
      <c r="L26" s="114" t="e">
        <f>L27+L30+L31+L37+L38+L39+L46</f>
        <v>#REF!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646300</v>
      </c>
      <c r="E27" s="192">
        <f aca="true" t="shared" si="3" ref="E27:K27">E28+E29</f>
        <v>0</v>
      </c>
      <c r="F27" s="192">
        <v>152094</v>
      </c>
      <c r="G27" s="192">
        <f t="shared" si="3"/>
        <v>0</v>
      </c>
      <c r="H27" s="192">
        <f t="shared" si="3"/>
        <v>151263.57</v>
      </c>
      <c r="I27" s="192">
        <f t="shared" si="3"/>
        <v>119573.18</v>
      </c>
      <c r="J27" s="192">
        <f t="shared" si="3"/>
        <v>151263.57</v>
      </c>
      <c r="K27" s="192">
        <f t="shared" si="3"/>
        <v>31690.390000000014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646300</v>
      </c>
      <c r="E28" s="194"/>
      <c r="F28" s="194">
        <v>0</v>
      </c>
      <c r="G28" s="194">
        <v>0</v>
      </c>
      <c r="H28" s="194">
        <v>151263.57</v>
      </c>
      <c r="I28" s="194">
        <v>119573.18</v>
      </c>
      <c r="J28" s="194">
        <v>151263.57</v>
      </c>
      <c r="K28" s="194">
        <f>H28-I28</f>
        <v>31690.390000000014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219800</v>
      </c>
      <c r="E30" s="196"/>
      <c r="F30" s="196">
        <v>51138</v>
      </c>
      <c r="G30" s="196">
        <v>0</v>
      </c>
      <c r="H30" s="196">
        <v>46832.53</v>
      </c>
      <c r="I30" s="196">
        <v>38375.75</v>
      </c>
      <c r="J30" s="196">
        <v>46832.53</v>
      </c>
      <c r="K30" s="200">
        <f>H30-I30</f>
        <v>8456.779999999999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D32+D33+D34+D35+D42+D43+D44+D50</f>
        <v>0</v>
      </c>
      <c r="E31" s="191">
        <f aca="true" t="shared" si="4" ref="E31:K31">E32+E33+E34+E35+E42+E43+E44+E50</f>
        <v>0</v>
      </c>
      <c r="F31" s="191">
        <f t="shared" si="4"/>
        <v>0</v>
      </c>
      <c r="G31" s="191">
        <f t="shared" si="4"/>
        <v>0</v>
      </c>
      <c r="H31" s="191">
        <f t="shared" si="4"/>
        <v>0</v>
      </c>
      <c r="I31" s="191">
        <f t="shared" si="4"/>
        <v>0</v>
      </c>
      <c r="J31" s="191">
        <f t="shared" si="4"/>
        <v>0</v>
      </c>
      <c r="K31" s="191">
        <f t="shared" si="4"/>
        <v>0</v>
      </c>
      <c r="L31" s="115" t="e">
        <f>SUM(L32:L36,#REF!)</f>
        <v>#REF!</v>
      </c>
      <c r="M31" s="13"/>
      <c r="N31" s="13"/>
    </row>
    <row r="32" spans="1:14" ht="15" customHeight="1">
      <c r="A32" s="239" t="s">
        <v>21</v>
      </c>
      <c r="B32" s="167">
        <v>2210</v>
      </c>
      <c r="C32" s="168" t="s">
        <v>88</v>
      </c>
      <c r="D32" s="196">
        <v>0</v>
      </c>
      <c r="E32" s="196"/>
      <c r="F32" s="196">
        <v>0</v>
      </c>
      <c r="G32" s="196">
        <v>0</v>
      </c>
      <c r="H32" s="196">
        <v>0</v>
      </c>
      <c r="I32" s="196">
        <v>0</v>
      </c>
      <c r="J32" s="196">
        <v>0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f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f>H34-I34</f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/>
      <c r="E35" s="196"/>
      <c r="F35" s="196">
        <v>0</v>
      </c>
      <c r="G35" s="196">
        <v>0</v>
      </c>
      <c r="H35" s="196"/>
      <c r="I35" s="196"/>
      <c r="J35" s="196"/>
      <c r="K35" s="196">
        <f>H35-I35</f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f>H36-I36</f>
        <v>0</v>
      </c>
      <c r="L36" s="116">
        <v>0</v>
      </c>
      <c r="M36" s="5"/>
      <c r="N36" s="5"/>
    </row>
    <row r="37" spans="1:14" s="14" customFormat="1" ht="15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v>0</v>
      </c>
      <c r="L37" s="117">
        <v>0</v>
      </c>
      <c r="M37" s="13"/>
      <c r="N37" s="13"/>
    </row>
    <row r="38" spans="1:14" s="14" customFormat="1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>
        <v>0</v>
      </c>
      <c r="J38" s="196">
        <v>0</v>
      </c>
      <c r="K38" s="196">
        <v>0</v>
      </c>
      <c r="L38" s="111">
        <v>0</v>
      </c>
      <c r="M38" s="13"/>
      <c r="N38" s="13"/>
    </row>
    <row r="39" spans="1:14" s="14" customFormat="1" ht="14.25" customHeight="1" hidden="1">
      <c r="A39" s="101" t="s">
        <v>54</v>
      </c>
      <c r="B39" s="39">
        <v>1138</v>
      </c>
      <c r="C39" s="39"/>
      <c r="D39" s="192">
        <f aca="true" t="shared" si="5" ref="D39:L39">SUM(D40:D45)</f>
        <v>0</v>
      </c>
      <c r="E39" s="192">
        <f t="shared" si="5"/>
        <v>0</v>
      </c>
      <c r="F39" s="192">
        <v>0</v>
      </c>
      <c r="G39" s="192">
        <f t="shared" si="5"/>
        <v>0</v>
      </c>
      <c r="H39" s="192">
        <f t="shared" si="5"/>
        <v>0</v>
      </c>
      <c r="I39" s="192">
        <f t="shared" si="5"/>
        <v>0</v>
      </c>
      <c r="J39" s="192">
        <f t="shared" si="5"/>
        <v>0</v>
      </c>
      <c r="K39" s="192">
        <f t="shared" si="5"/>
        <v>0</v>
      </c>
      <c r="L39" s="115">
        <f t="shared" si="5"/>
        <v>0</v>
      </c>
      <c r="M39" s="13"/>
      <c r="N39" s="13"/>
    </row>
    <row r="40" spans="1:14" ht="16.5" customHeight="1" hidden="1">
      <c r="A40" s="101" t="s">
        <v>28</v>
      </c>
      <c r="B40" s="39">
        <v>1139</v>
      </c>
      <c r="C40" s="39"/>
      <c r="D40" s="196">
        <v>0</v>
      </c>
      <c r="E40" s="196"/>
      <c r="F40" s="196">
        <v>0</v>
      </c>
      <c r="G40" s="196">
        <v>0</v>
      </c>
      <c r="H40" s="196">
        <v>0</v>
      </c>
      <c r="I40" s="196">
        <v>0</v>
      </c>
      <c r="J40" s="196">
        <v>0</v>
      </c>
      <c r="K40" s="196">
        <v>0</v>
      </c>
      <c r="L40" s="116">
        <v>0</v>
      </c>
      <c r="M40" s="5"/>
      <c r="N40" s="5"/>
    </row>
    <row r="41" spans="1:14" ht="18" customHeight="1" hidden="1">
      <c r="A41" s="88">
        <v>1</v>
      </c>
      <c r="B41" s="89">
        <v>2</v>
      </c>
      <c r="C41" s="89"/>
      <c r="D41" s="196">
        <v>0</v>
      </c>
      <c r="E41" s="196"/>
      <c r="F41" s="196">
        <v>0</v>
      </c>
      <c r="G41" s="196">
        <v>0</v>
      </c>
      <c r="H41" s="196">
        <v>0</v>
      </c>
      <c r="I41" s="196">
        <v>0</v>
      </c>
      <c r="J41" s="196">
        <v>0</v>
      </c>
      <c r="K41" s="196">
        <v>0</v>
      </c>
      <c r="L41" s="116">
        <v>0</v>
      </c>
      <c r="M41" s="5"/>
      <c r="N41" s="5"/>
    </row>
    <row r="42" spans="1:14" ht="15.75" customHeight="1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v>0</v>
      </c>
      <c r="L42" s="116">
        <v>0</v>
      </c>
      <c r="M42" s="5"/>
      <c r="N42" s="5"/>
    </row>
    <row r="43" spans="1:14" ht="17.25" customHeight="1">
      <c r="A43" s="103" t="s">
        <v>190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v>0</v>
      </c>
      <c r="L43" s="116">
        <v>0</v>
      </c>
      <c r="M43" s="5"/>
      <c r="N43" s="5"/>
    </row>
    <row r="44" spans="1:14" ht="18" customHeight="1">
      <c r="A44" s="102" t="s">
        <v>30</v>
      </c>
      <c r="B44" s="167">
        <v>2270</v>
      </c>
      <c r="C44" s="167">
        <v>150</v>
      </c>
      <c r="D44" s="196">
        <f>D45+D46+D47+D48+D49</f>
        <v>0</v>
      </c>
      <c r="E44" s="196">
        <f aca="true" t="shared" si="6" ref="E44:K44">E45+E46+E47+E48+E49</f>
        <v>0</v>
      </c>
      <c r="F44" s="196">
        <f t="shared" si="6"/>
        <v>0</v>
      </c>
      <c r="G44" s="196">
        <f t="shared" si="6"/>
        <v>0</v>
      </c>
      <c r="H44" s="196">
        <f t="shared" si="6"/>
        <v>0</v>
      </c>
      <c r="I44" s="196">
        <f t="shared" si="6"/>
        <v>0</v>
      </c>
      <c r="J44" s="196">
        <f t="shared" si="6"/>
        <v>0</v>
      </c>
      <c r="K44" s="196">
        <f t="shared" si="6"/>
        <v>0</v>
      </c>
      <c r="L44" s="116">
        <v>0</v>
      </c>
      <c r="M44" s="5"/>
      <c r="N44" s="5"/>
    </row>
    <row r="45" spans="1:14" ht="18.75" customHeight="1">
      <c r="A45" s="101" t="s">
        <v>31</v>
      </c>
      <c r="B45" s="39">
        <v>2271</v>
      </c>
      <c r="C45" s="39">
        <v>160</v>
      </c>
      <c r="D45" s="194">
        <v>0</v>
      </c>
      <c r="E45" s="194"/>
      <c r="F45" s="194">
        <v>0</v>
      </c>
      <c r="G45" s="194">
        <v>0</v>
      </c>
      <c r="H45" s="194">
        <v>0</v>
      </c>
      <c r="I45" s="194">
        <v>0</v>
      </c>
      <c r="J45" s="194">
        <v>0</v>
      </c>
      <c r="K45" s="194">
        <v>0</v>
      </c>
      <c r="L45" s="116">
        <v>0</v>
      </c>
      <c r="M45" s="5"/>
      <c r="N45" s="5"/>
    </row>
    <row r="46" spans="1:14" s="14" customFormat="1" ht="18" customHeight="1">
      <c r="A46" s="101" t="s">
        <v>32</v>
      </c>
      <c r="B46" s="39">
        <v>2272</v>
      </c>
      <c r="C46" s="39">
        <v>170</v>
      </c>
      <c r="D46" s="196">
        <v>0</v>
      </c>
      <c r="E46" s="196">
        <v>0</v>
      </c>
      <c r="F46" s="196">
        <v>0</v>
      </c>
      <c r="G46" s="196">
        <v>0</v>
      </c>
      <c r="H46" s="196">
        <v>0</v>
      </c>
      <c r="I46" s="196">
        <v>0</v>
      </c>
      <c r="J46" s="196">
        <v>0</v>
      </c>
      <c r="K46" s="196">
        <v>0</v>
      </c>
      <c r="L46" s="117">
        <v>0</v>
      </c>
      <c r="M46" s="13"/>
      <c r="N46" s="13"/>
    </row>
    <row r="47" spans="1:14" s="37" customFormat="1" ht="15">
      <c r="A47" s="101" t="s">
        <v>33</v>
      </c>
      <c r="B47" s="39">
        <v>2273</v>
      </c>
      <c r="C47" s="39">
        <v>180</v>
      </c>
      <c r="D47" s="194">
        <v>0</v>
      </c>
      <c r="E47" s="194"/>
      <c r="F47" s="194">
        <v>0</v>
      </c>
      <c r="G47" s="194">
        <v>0</v>
      </c>
      <c r="H47" s="194">
        <v>0</v>
      </c>
      <c r="I47" s="194">
        <v>0</v>
      </c>
      <c r="J47" s="194">
        <v>0</v>
      </c>
      <c r="K47" s="194">
        <v>0</v>
      </c>
      <c r="L47" s="116">
        <v>0</v>
      </c>
      <c r="M47" s="36"/>
      <c r="N47" s="36"/>
    </row>
    <row r="48" spans="1:14" s="37" customFormat="1" ht="16.5" customHeight="1">
      <c r="A48" s="101" t="s">
        <v>40</v>
      </c>
      <c r="B48" s="39">
        <v>2274</v>
      </c>
      <c r="C48" s="39">
        <v>190</v>
      </c>
      <c r="D48" s="194">
        <v>0</v>
      </c>
      <c r="E48" s="194"/>
      <c r="F48" s="194">
        <v>0</v>
      </c>
      <c r="G48" s="194">
        <v>0</v>
      </c>
      <c r="H48" s="194">
        <v>0</v>
      </c>
      <c r="I48" s="194">
        <v>0</v>
      </c>
      <c r="J48" s="194">
        <v>0</v>
      </c>
      <c r="K48" s="194">
        <v>0</v>
      </c>
      <c r="L48" s="116">
        <v>0</v>
      </c>
      <c r="M48" s="36"/>
      <c r="N48" s="36"/>
    </row>
    <row r="49" spans="1:14" ht="15.75" customHeight="1">
      <c r="A49" s="101" t="s">
        <v>35</v>
      </c>
      <c r="B49" s="39">
        <v>2275</v>
      </c>
      <c r="C49" s="39">
        <v>200</v>
      </c>
      <c r="D49" s="201">
        <v>0</v>
      </c>
      <c r="E49" s="201"/>
      <c r="F49" s="201">
        <v>0</v>
      </c>
      <c r="G49" s="201">
        <v>0</v>
      </c>
      <c r="H49" s="201">
        <v>0</v>
      </c>
      <c r="I49" s="201">
        <v>0</v>
      </c>
      <c r="J49" s="201">
        <v>0</v>
      </c>
      <c r="K49" s="201">
        <v>0</v>
      </c>
      <c r="L49" s="116">
        <v>0</v>
      </c>
      <c r="M49" s="5"/>
      <c r="N49" s="5"/>
    </row>
    <row r="50" spans="1:14" ht="28.5" customHeight="1">
      <c r="A50" s="103" t="s">
        <v>191</v>
      </c>
      <c r="B50" s="167">
        <v>2280</v>
      </c>
      <c r="C50" s="167">
        <v>210</v>
      </c>
      <c r="D50" s="196">
        <f>D51+D52</f>
        <v>0</v>
      </c>
      <c r="E50" s="196">
        <f aca="true" t="shared" si="7" ref="E50:K50">E51+E52</f>
        <v>0</v>
      </c>
      <c r="F50" s="196">
        <f t="shared" si="7"/>
        <v>0</v>
      </c>
      <c r="G50" s="196">
        <f t="shared" si="7"/>
        <v>0</v>
      </c>
      <c r="H50" s="196">
        <f t="shared" si="7"/>
        <v>0</v>
      </c>
      <c r="I50" s="196">
        <f t="shared" si="7"/>
        <v>0</v>
      </c>
      <c r="J50" s="196">
        <f t="shared" si="7"/>
        <v>0</v>
      </c>
      <c r="K50" s="196">
        <f t="shared" si="7"/>
        <v>0</v>
      </c>
      <c r="L50" s="116"/>
      <c r="M50" s="5"/>
      <c r="N50" s="5"/>
    </row>
    <row r="51" spans="1:14" ht="30.75" customHeight="1">
      <c r="A51" s="104" t="s">
        <v>98</v>
      </c>
      <c r="B51" s="39">
        <v>2281</v>
      </c>
      <c r="C51" s="39">
        <v>220</v>
      </c>
      <c r="D51" s="200"/>
      <c r="E51" s="200"/>
      <c r="F51" s="200"/>
      <c r="G51" s="200"/>
      <c r="H51" s="200"/>
      <c r="I51" s="200"/>
      <c r="J51" s="200"/>
      <c r="K51" s="200">
        <f>H51-I51</f>
        <v>0</v>
      </c>
      <c r="L51" s="116"/>
      <c r="M51" s="5"/>
      <c r="N51" s="5"/>
    </row>
    <row r="52" spans="1:14" ht="33" customHeight="1">
      <c r="A52" s="104" t="s">
        <v>172</v>
      </c>
      <c r="B52" s="39">
        <v>2282</v>
      </c>
      <c r="C52" s="39">
        <v>230</v>
      </c>
      <c r="D52" s="200"/>
      <c r="E52" s="200"/>
      <c r="F52" s="200"/>
      <c r="G52" s="200"/>
      <c r="H52" s="200"/>
      <c r="I52" s="200"/>
      <c r="J52" s="200"/>
      <c r="K52" s="200">
        <f>H52-I52</f>
        <v>0</v>
      </c>
      <c r="L52" s="116"/>
      <c r="M52" s="5"/>
      <c r="N52" s="5"/>
    </row>
    <row r="53" spans="1:14" ht="15.75" customHeight="1">
      <c r="A53" s="175" t="s">
        <v>192</v>
      </c>
      <c r="B53" s="165">
        <v>2400</v>
      </c>
      <c r="C53" s="165">
        <v>240</v>
      </c>
      <c r="D53" s="201">
        <f>D54+D55</f>
        <v>0</v>
      </c>
      <c r="E53" s="201">
        <f aca="true" t="shared" si="8" ref="E53:K53">E54+E55</f>
        <v>0</v>
      </c>
      <c r="F53" s="201">
        <f t="shared" si="8"/>
        <v>0</v>
      </c>
      <c r="G53" s="201">
        <f t="shared" si="8"/>
        <v>0</v>
      </c>
      <c r="H53" s="201">
        <f t="shared" si="8"/>
        <v>0</v>
      </c>
      <c r="I53" s="201">
        <f t="shared" si="8"/>
        <v>0</v>
      </c>
      <c r="J53" s="201">
        <f t="shared" si="8"/>
        <v>0</v>
      </c>
      <c r="K53" s="201">
        <f t="shared" si="8"/>
        <v>0</v>
      </c>
      <c r="L53" s="116"/>
      <c r="M53" s="5"/>
      <c r="N53" s="5"/>
    </row>
    <row r="54" spans="1:14" s="14" customFormat="1" ht="15" customHeight="1">
      <c r="A54" s="176" t="s">
        <v>193</v>
      </c>
      <c r="B54" s="167">
        <v>2410</v>
      </c>
      <c r="C54" s="167">
        <v>250</v>
      </c>
      <c r="D54" s="196">
        <f aca="true" t="shared" si="9" ref="D54:J54">D57</f>
        <v>0</v>
      </c>
      <c r="E54" s="196">
        <f t="shared" si="9"/>
        <v>0</v>
      </c>
      <c r="F54" s="196">
        <v>0</v>
      </c>
      <c r="G54" s="196">
        <f t="shared" si="9"/>
        <v>0</v>
      </c>
      <c r="H54" s="196">
        <f t="shared" si="9"/>
        <v>0</v>
      </c>
      <c r="I54" s="196">
        <f t="shared" si="9"/>
        <v>0</v>
      </c>
      <c r="J54" s="196">
        <f t="shared" si="9"/>
        <v>0</v>
      </c>
      <c r="K54" s="196">
        <v>0</v>
      </c>
      <c r="L54" s="117">
        <f>L57</f>
        <v>0</v>
      </c>
      <c r="M54" s="13"/>
      <c r="N54" s="13"/>
    </row>
    <row r="55" spans="1:14" s="14" customFormat="1" ht="15">
      <c r="A55" s="176" t="s">
        <v>194</v>
      </c>
      <c r="B55" s="167">
        <v>2420</v>
      </c>
      <c r="C55" s="167">
        <v>260</v>
      </c>
      <c r="D55" s="196">
        <v>0</v>
      </c>
      <c r="E55" s="196">
        <v>0</v>
      </c>
      <c r="F55" s="196">
        <v>0</v>
      </c>
      <c r="G55" s="196">
        <v>0</v>
      </c>
      <c r="H55" s="196">
        <v>0</v>
      </c>
      <c r="I55" s="196">
        <v>0</v>
      </c>
      <c r="J55" s="196">
        <v>0</v>
      </c>
      <c r="K55" s="196">
        <v>0</v>
      </c>
      <c r="L55" s="116">
        <v>0</v>
      </c>
      <c r="M55" s="13"/>
      <c r="N55" s="13"/>
    </row>
    <row r="56" spans="1:14" s="14" customFormat="1" ht="15.75">
      <c r="A56" s="175" t="s">
        <v>195</v>
      </c>
      <c r="B56" s="165">
        <v>2600</v>
      </c>
      <c r="C56" s="165">
        <v>270</v>
      </c>
      <c r="D56" s="201">
        <f>D57+D58+D59</f>
        <v>0</v>
      </c>
      <c r="E56" s="201">
        <f aca="true" t="shared" si="10" ref="E56:K56">E57+E58+E59</f>
        <v>0</v>
      </c>
      <c r="F56" s="201">
        <f t="shared" si="10"/>
        <v>0</v>
      </c>
      <c r="G56" s="201">
        <f t="shared" si="10"/>
        <v>0</v>
      </c>
      <c r="H56" s="201">
        <f t="shared" si="10"/>
        <v>0</v>
      </c>
      <c r="I56" s="201">
        <f t="shared" si="10"/>
        <v>0</v>
      </c>
      <c r="J56" s="201">
        <f t="shared" si="10"/>
        <v>0</v>
      </c>
      <c r="K56" s="201">
        <f t="shared" si="10"/>
        <v>0</v>
      </c>
      <c r="L56" s="116">
        <v>0</v>
      </c>
      <c r="M56" s="13"/>
      <c r="N56" s="13"/>
    </row>
    <row r="57" spans="1:14" s="14" customFormat="1" ht="30" customHeight="1">
      <c r="A57" s="176" t="s">
        <v>207</v>
      </c>
      <c r="B57" s="167">
        <v>2610</v>
      </c>
      <c r="C57" s="167">
        <v>280</v>
      </c>
      <c r="D57" s="192">
        <v>0</v>
      </c>
      <c r="E57" s="192">
        <f aca="true" t="shared" si="11" ref="E57:L57">SUM(E58:E60)</f>
        <v>0</v>
      </c>
      <c r="F57" s="192">
        <v>0</v>
      </c>
      <c r="G57" s="192">
        <f t="shared" si="11"/>
        <v>0</v>
      </c>
      <c r="H57" s="192">
        <f t="shared" si="11"/>
        <v>0</v>
      </c>
      <c r="I57" s="192">
        <f t="shared" si="11"/>
        <v>0</v>
      </c>
      <c r="J57" s="192">
        <f t="shared" si="11"/>
        <v>0</v>
      </c>
      <c r="K57" s="192">
        <f t="shared" si="11"/>
        <v>0</v>
      </c>
      <c r="L57" s="115">
        <f t="shared" si="11"/>
        <v>0</v>
      </c>
      <c r="M57" s="13"/>
      <c r="N57" s="13"/>
    </row>
    <row r="58" spans="1:14" ht="29.25" customHeight="1">
      <c r="A58" s="176" t="s">
        <v>55</v>
      </c>
      <c r="B58" s="167">
        <v>2620</v>
      </c>
      <c r="C58" s="167">
        <v>290</v>
      </c>
      <c r="D58" s="199">
        <v>0</v>
      </c>
      <c r="E58" s="199">
        <v>0</v>
      </c>
      <c r="F58" s="199">
        <v>0</v>
      </c>
      <c r="G58" s="199">
        <v>0</v>
      </c>
      <c r="H58" s="199">
        <v>0</v>
      </c>
      <c r="I58" s="199">
        <v>0</v>
      </c>
      <c r="J58" s="199">
        <v>0</v>
      </c>
      <c r="K58" s="199">
        <v>0</v>
      </c>
      <c r="L58" s="116">
        <v>0</v>
      </c>
      <c r="M58" s="5"/>
      <c r="N58" s="5"/>
    </row>
    <row r="59" spans="1:14" ht="27" customHeight="1">
      <c r="A59" s="176" t="s">
        <v>196</v>
      </c>
      <c r="B59" s="167">
        <v>2630</v>
      </c>
      <c r="C59" s="167">
        <v>300</v>
      </c>
      <c r="D59" s="199">
        <v>0</v>
      </c>
      <c r="E59" s="199">
        <v>0</v>
      </c>
      <c r="F59" s="199">
        <v>0</v>
      </c>
      <c r="G59" s="199">
        <v>0</v>
      </c>
      <c r="H59" s="199">
        <v>0</v>
      </c>
      <c r="I59" s="199">
        <v>0</v>
      </c>
      <c r="J59" s="199">
        <v>0</v>
      </c>
      <c r="K59" s="199">
        <v>0</v>
      </c>
      <c r="L59" s="116">
        <v>0</v>
      </c>
      <c r="M59" s="5"/>
      <c r="N59" s="5"/>
    </row>
    <row r="60" spans="1:14" ht="19.5" customHeight="1">
      <c r="A60" s="169" t="s">
        <v>197</v>
      </c>
      <c r="B60" s="165">
        <v>2700</v>
      </c>
      <c r="C60" s="165">
        <v>310</v>
      </c>
      <c r="D60" s="201">
        <f>D61+D62+D63</f>
        <v>0</v>
      </c>
      <c r="E60" s="201">
        <f aca="true" t="shared" si="12" ref="E60:K60">E61+E62+E63</f>
        <v>0</v>
      </c>
      <c r="F60" s="201">
        <f t="shared" si="12"/>
        <v>0</v>
      </c>
      <c r="G60" s="201">
        <f t="shared" si="12"/>
        <v>0</v>
      </c>
      <c r="H60" s="201">
        <f t="shared" si="12"/>
        <v>0</v>
      </c>
      <c r="I60" s="201">
        <f t="shared" si="12"/>
        <v>0</v>
      </c>
      <c r="J60" s="201">
        <f t="shared" si="12"/>
        <v>0</v>
      </c>
      <c r="K60" s="201">
        <f t="shared" si="12"/>
        <v>0</v>
      </c>
      <c r="L60" s="116">
        <v>0</v>
      </c>
      <c r="M60" s="5"/>
      <c r="N60" s="5"/>
    </row>
    <row r="61" spans="1:14" s="14" customFormat="1" ht="17.25" customHeight="1">
      <c r="A61" s="172" t="s">
        <v>43</v>
      </c>
      <c r="B61" s="167">
        <v>2710</v>
      </c>
      <c r="C61" s="167">
        <v>320</v>
      </c>
      <c r="D61" s="196">
        <v>0</v>
      </c>
      <c r="E61" s="196"/>
      <c r="F61" s="196">
        <v>0</v>
      </c>
      <c r="G61" s="196">
        <v>0</v>
      </c>
      <c r="H61" s="196">
        <v>0</v>
      </c>
      <c r="I61" s="196">
        <v>0</v>
      </c>
      <c r="J61" s="196">
        <v>0</v>
      </c>
      <c r="K61" s="196">
        <v>0</v>
      </c>
      <c r="L61" s="116">
        <v>0</v>
      </c>
      <c r="M61" s="13"/>
      <c r="N61" s="13"/>
    </row>
    <row r="62" spans="1:14" s="1" customFormat="1" ht="15" customHeight="1">
      <c r="A62" s="172" t="s">
        <v>73</v>
      </c>
      <c r="B62" s="167">
        <v>2720</v>
      </c>
      <c r="C62" s="167">
        <v>330</v>
      </c>
      <c r="D62" s="211">
        <f aca="true" t="shared" si="13" ref="D62:L62">SUM(D63,D75,D76)</f>
        <v>0</v>
      </c>
      <c r="E62" s="211">
        <f t="shared" si="13"/>
        <v>0</v>
      </c>
      <c r="F62" s="211">
        <f t="shared" si="13"/>
        <v>0</v>
      </c>
      <c r="G62" s="211">
        <f t="shared" si="13"/>
        <v>0</v>
      </c>
      <c r="H62" s="211">
        <f t="shared" si="13"/>
        <v>0</v>
      </c>
      <c r="I62" s="211">
        <f t="shared" si="13"/>
        <v>0</v>
      </c>
      <c r="J62" s="211">
        <f t="shared" si="13"/>
        <v>0</v>
      </c>
      <c r="K62" s="211">
        <f t="shared" si="13"/>
        <v>0</v>
      </c>
      <c r="L62" s="118">
        <f t="shared" si="13"/>
        <v>0</v>
      </c>
      <c r="M62" s="18"/>
      <c r="N62" s="18"/>
    </row>
    <row r="63" spans="1:14" s="1" customFormat="1" ht="14.25" customHeight="1">
      <c r="A63" s="172" t="s">
        <v>198</v>
      </c>
      <c r="B63" s="167">
        <v>2730</v>
      </c>
      <c r="C63" s="167">
        <v>340</v>
      </c>
      <c r="D63" s="211">
        <f aca="true" t="shared" si="14" ref="D63:L63">SUM(D64:D65,D70)</f>
        <v>0</v>
      </c>
      <c r="E63" s="211">
        <f t="shared" si="14"/>
        <v>0</v>
      </c>
      <c r="F63" s="211">
        <f t="shared" si="14"/>
        <v>0</v>
      </c>
      <c r="G63" s="211">
        <f t="shared" si="14"/>
        <v>0</v>
      </c>
      <c r="H63" s="211">
        <f t="shared" si="14"/>
        <v>0</v>
      </c>
      <c r="I63" s="211">
        <f t="shared" si="14"/>
        <v>0</v>
      </c>
      <c r="J63" s="211">
        <f t="shared" si="14"/>
        <v>0</v>
      </c>
      <c r="K63" s="211">
        <f t="shared" si="14"/>
        <v>0</v>
      </c>
      <c r="L63" s="118">
        <f t="shared" si="14"/>
        <v>0</v>
      </c>
      <c r="M63" s="18"/>
      <c r="N63" s="18"/>
    </row>
    <row r="64" spans="1:14" s="14" customFormat="1" ht="17.25" customHeight="1">
      <c r="A64" s="169" t="s">
        <v>199</v>
      </c>
      <c r="B64" s="165">
        <v>2800</v>
      </c>
      <c r="C64" s="165">
        <v>350</v>
      </c>
      <c r="D64" s="201">
        <v>0</v>
      </c>
      <c r="E64" s="201"/>
      <c r="F64" s="201">
        <v>0</v>
      </c>
      <c r="G64" s="201">
        <v>0</v>
      </c>
      <c r="H64" s="201">
        <v>0</v>
      </c>
      <c r="I64" s="201">
        <v>0</v>
      </c>
      <c r="J64" s="201">
        <v>0</v>
      </c>
      <c r="K64" s="201">
        <v>0</v>
      </c>
      <c r="L64" s="111">
        <v>0</v>
      </c>
      <c r="M64" s="13"/>
      <c r="N64" s="13"/>
    </row>
    <row r="65" spans="1:14" s="14" customFormat="1" ht="15.75" customHeight="1">
      <c r="A65" s="178" t="s">
        <v>46</v>
      </c>
      <c r="B65" s="46">
        <v>3000</v>
      </c>
      <c r="C65" s="46">
        <v>360</v>
      </c>
      <c r="D65" s="191">
        <f>D66+D89</f>
        <v>0</v>
      </c>
      <c r="E65" s="191">
        <f aca="true" t="shared" si="15" ref="E65:K65">E66+E89</f>
        <v>0</v>
      </c>
      <c r="F65" s="191">
        <f t="shared" si="15"/>
        <v>0</v>
      </c>
      <c r="G65" s="191">
        <f t="shared" si="15"/>
        <v>0</v>
      </c>
      <c r="H65" s="191">
        <f t="shared" si="15"/>
        <v>0</v>
      </c>
      <c r="I65" s="191">
        <f t="shared" si="15"/>
        <v>0</v>
      </c>
      <c r="J65" s="191">
        <f t="shared" si="15"/>
        <v>0</v>
      </c>
      <c r="K65" s="191">
        <f t="shared" si="15"/>
        <v>0</v>
      </c>
      <c r="L65" s="119">
        <f>SUM(L66:L68)</f>
        <v>0</v>
      </c>
      <c r="M65" s="13"/>
      <c r="N65" s="13"/>
    </row>
    <row r="66" spans="1:14" ht="13.5" customHeight="1">
      <c r="A66" s="105" t="s">
        <v>47</v>
      </c>
      <c r="B66" s="46">
        <v>3100</v>
      </c>
      <c r="C66" s="46">
        <v>370</v>
      </c>
      <c r="D66" s="201">
        <f>D67+D68+D73+D77+D87+D88</f>
        <v>0</v>
      </c>
      <c r="E66" s="201">
        <f aca="true" t="shared" si="16" ref="E66:K66">E67+E68+E73+E77+E87+E88</f>
        <v>0</v>
      </c>
      <c r="F66" s="201">
        <f t="shared" si="16"/>
        <v>0</v>
      </c>
      <c r="G66" s="201">
        <f t="shared" si="16"/>
        <v>0</v>
      </c>
      <c r="H66" s="201">
        <f t="shared" si="16"/>
        <v>0</v>
      </c>
      <c r="I66" s="201">
        <f t="shared" si="16"/>
        <v>0</v>
      </c>
      <c r="J66" s="201">
        <f t="shared" si="16"/>
        <v>0</v>
      </c>
      <c r="K66" s="201">
        <f t="shared" si="16"/>
        <v>0</v>
      </c>
      <c r="L66" s="111">
        <v>0</v>
      </c>
      <c r="M66" s="5"/>
      <c r="N66" s="5"/>
    </row>
    <row r="67" spans="1:14" ht="28.5" customHeight="1">
      <c r="A67" s="176" t="s">
        <v>48</v>
      </c>
      <c r="B67" s="167">
        <v>3110</v>
      </c>
      <c r="C67" s="167">
        <v>380</v>
      </c>
      <c r="D67" s="196">
        <v>0</v>
      </c>
      <c r="E67" s="196"/>
      <c r="F67" s="196">
        <v>0</v>
      </c>
      <c r="G67" s="196">
        <v>0</v>
      </c>
      <c r="H67" s="196">
        <v>0</v>
      </c>
      <c r="I67" s="196">
        <v>0</v>
      </c>
      <c r="J67" s="196">
        <v>0</v>
      </c>
      <c r="K67" s="196">
        <v>0</v>
      </c>
      <c r="L67" s="111">
        <v>0</v>
      </c>
      <c r="M67" s="5"/>
      <c r="N67" s="5"/>
    </row>
    <row r="68" spans="1:14" ht="15" customHeight="1" thickBot="1">
      <c r="A68" s="172" t="s">
        <v>49</v>
      </c>
      <c r="B68" s="167">
        <v>3120</v>
      </c>
      <c r="C68" s="167">
        <v>390</v>
      </c>
      <c r="D68" s="196">
        <v>0</v>
      </c>
      <c r="E68" s="196"/>
      <c r="F68" s="196">
        <v>0</v>
      </c>
      <c r="G68" s="196">
        <v>0</v>
      </c>
      <c r="H68" s="196">
        <v>0</v>
      </c>
      <c r="I68" s="196">
        <v>0</v>
      </c>
      <c r="J68" s="196">
        <v>0</v>
      </c>
      <c r="K68" s="196">
        <v>0</v>
      </c>
      <c r="L68" s="111">
        <v>0</v>
      </c>
      <c r="M68" s="5"/>
      <c r="N68" s="5"/>
    </row>
    <row r="69" spans="1:14" ht="15" customHeight="1" thickTop="1">
      <c r="A69" s="177" t="s">
        <v>200</v>
      </c>
      <c r="B69" s="174">
        <v>3121</v>
      </c>
      <c r="C69" s="174">
        <v>400</v>
      </c>
      <c r="D69" s="198"/>
      <c r="E69" s="198"/>
      <c r="F69" s="198"/>
      <c r="G69" s="198"/>
      <c r="H69" s="198"/>
      <c r="I69" s="198"/>
      <c r="J69" s="198"/>
      <c r="K69" s="198"/>
      <c r="L69" s="110">
        <v>10</v>
      </c>
      <c r="M69" s="5"/>
      <c r="N69" s="5"/>
    </row>
    <row r="70" spans="1:14" s="14" customFormat="1" ht="15" hidden="1">
      <c r="A70" s="173" t="s">
        <v>56</v>
      </c>
      <c r="B70" s="174">
        <v>2122</v>
      </c>
      <c r="C70" s="174"/>
      <c r="D70" s="192">
        <f aca="true" t="shared" si="17" ref="D70:L70">SUM(D71:D74)</f>
        <v>0</v>
      </c>
      <c r="E70" s="192">
        <f t="shared" si="17"/>
        <v>0</v>
      </c>
      <c r="F70" s="192">
        <f t="shared" si="17"/>
        <v>0</v>
      </c>
      <c r="G70" s="192">
        <f t="shared" si="17"/>
        <v>0</v>
      </c>
      <c r="H70" s="192">
        <f t="shared" si="17"/>
        <v>0</v>
      </c>
      <c r="I70" s="192">
        <f t="shared" si="17"/>
        <v>0</v>
      </c>
      <c r="J70" s="192">
        <f t="shared" si="17"/>
        <v>0</v>
      </c>
      <c r="K70" s="192">
        <f t="shared" si="17"/>
        <v>0</v>
      </c>
      <c r="L70" s="115">
        <f t="shared" si="17"/>
        <v>0</v>
      </c>
      <c r="M70" s="13"/>
      <c r="N70" s="13"/>
    </row>
    <row r="71" spans="1:14" ht="15">
      <c r="A71" s="179" t="s">
        <v>201</v>
      </c>
      <c r="B71" s="174">
        <v>3122</v>
      </c>
      <c r="C71" s="174">
        <v>410</v>
      </c>
      <c r="D71" s="194">
        <v>0</v>
      </c>
      <c r="E71" s="194"/>
      <c r="F71" s="194">
        <v>0</v>
      </c>
      <c r="G71" s="194">
        <v>0</v>
      </c>
      <c r="H71" s="194">
        <v>0</v>
      </c>
      <c r="I71" s="194">
        <v>0</v>
      </c>
      <c r="J71" s="194">
        <v>0</v>
      </c>
      <c r="K71" s="194">
        <v>0</v>
      </c>
      <c r="L71" s="111">
        <v>0</v>
      </c>
      <c r="M71" s="5"/>
      <c r="N71" s="5"/>
    </row>
    <row r="72" spans="1:14" ht="15" hidden="1">
      <c r="A72" s="88"/>
      <c r="B72" s="89"/>
      <c r="C72" s="89"/>
      <c r="D72" s="194">
        <v>0</v>
      </c>
      <c r="E72" s="194"/>
      <c r="F72" s="194">
        <v>0</v>
      </c>
      <c r="G72" s="194">
        <v>0</v>
      </c>
      <c r="H72" s="194">
        <v>0</v>
      </c>
      <c r="I72" s="194">
        <v>0</v>
      </c>
      <c r="J72" s="194">
        <v>0</v>
      </c>
      <c r="K72" s="194">
        <v>0</v>
      </c>
      <c r="L72" s="111">
        <v>0</v>
      </c>
      <c r="M72" s="5"/>
      <c r="N72" s="5"/>
    </row>
    <row r="73" spans="1:14" ht="15" customHeight="1">
      <c r="A73" s="180" t="s">
        <v>146</v>
      </c>
      <c r="B73" s="167">
        <v>3130</v>
      </c>
      <c r="C73" s="167">
        <v>420</v>
      </c>
      <c r="D73" s="196">
        <f>D74+D76</f>
        <v>0</v>
      </c>
      <c r="E73" s="196">
        <f aca="true" t="shared" si="18" ref="E73:K73">E74+E76</f>
        <v>0</v>
      </c>
      <c r="F73" s="196">
        <f t="shared" si="18"/>
        <v>0</v>
      </c>
      <c r="G73" s="196">
        <f t="shared" si="18"/>
        <v>0</v>
      </c>
      <c r="H73" s="196">
        <f t="shared" si="18"/>
        <v>0</v>
      </c>
      <c r="I73" s="196">
        <f t="shared" si="18"/>
        <v>0</v>
      </c>
      <c r="J73" s="196">
        <f t="shared" si="18"/>
        <v>0</v>
      </c>
      <c r="K73" s="196">
        <f t="shared" si="18"/>
        <v>0</v>
      </c>
      <c r="L73" s="116">
        <v>0</v>
      </c>
      <c r="M73" s="5"/>
      <c r="N73" s="5"/>
    </row>
    <row r="74" spans="1:14" ht="14.25" customHeight="1">
      <c r="A74" s="95" t="s">
        <v>202</v>
      </c>
      <c r="B74" s="39">
        <v>3131</v>
      </c>
      <c r="C74" s="39">
        <v>430</v>
      </c>
      <c r="D74" s="194">
        <v>0</v>
      </c>
      <c r="E74" s="194"/>
      <c r="F74" s="194">
        <v>0</v>
      </c>
      <c r="G74" s="194">
        <v>0</v>
      </c>
      <c r="H74" s="194">
        <v>0</v>
      </c>
      <c r="I74" s="194">
        <v>0</v>
      </c>
      <c r="J74" s="194">
        <v>0</v>
      </c>
      <c r="K74" s="194">
        <v>0</v>
      </c>
      <c r="L74" s="111">
        <v>0</v>
      </c>
      <c r="M74" s="5"/>
      <c r="N74" s="5"/>
    </row>
    <row r="75" spans="1:14" ht="15" customHeight="1" hidden="1">
      <c r="A75" s="95" t="s">
        <v>147</v>
      </c>
      <c r="B75" s="39">
        <v>2132</v>
      </c>
      <c r="C75" s="39"/>
      <c r="D75" s="194">
        <v>0</v>
      </c>
      <c r="E75" s="194"/>
      <c r="F75" s="194">
        <v>0</v>
      </c>
      <c r="G75" s="194">
        <v>0</v>
      </c>
      <c r="H75" s="194">
        <v>0</v>
      </c>
      <c r="I75" s="194">
        <v>0</v>
      </c>
      <c r="J75" s="194">
        <v>0</v>
      </c>
      <c r="K75" s="194">
        <v>0</v>
      </c>
      <c r="L75" s="111">
        <v>0</v>
      </c>
      <c r="M75" s="5"/>
      <c r="N75" s="5"/>
    </row>
    <row r="76" spans="1:14" ht="14.25" customHeight="1">
      <c r="A76" s="95" t="s">
        <v>148</v>
      </c>
      <c r="B76" s="39">
        <v>3132</v>
      </c>
      <c r="C76" s="39">
        <v>440</v>
      </c>
      <c r="D76" s="194">
        <v>0</v>
      </c>
      <c r="E76" s="194"/>
      <c r="F76" s="194">
        <v>0</v>
      </c>
      <c r="G76" s="194">
        <v>0</v>
      </c>
      <c r="H76" s="194">
        <v>0</v>
      </c>
      <c r="I76" s="194">
        <v>0</v>
      </c>
      <c r="J76" s="194">
        <v>0</v>
      </c>
      <c r="K76" s="194">
        <v>0</v>
      </c>
      <c r="L76" s="111">
        <v>0</v>
      </c>
      <c r="M76" s="5"/>
      <c r="N76" s="5"/>
    </row>
    <row r="77" spans="1:14" ht="15.75" customHeight="1">
      <c r="A77" s="180" t="s">
        <v>101</v>
      </c>
      <c r="B77" s="167">
        <v>3140</v>
      </c>
      <c r="C77" s="167">
        <v>450</v>
      </c>
      <c r="D77" s="268">
        <f>D78+D80+D86</f>
        <v>0</v>
      </c>
      <c r="E77" s="268">
        <f aca="true" t="shared" si="19" ref="E77:K77">E78+E80+E86</f>
        <v>0</v>
      </c>
      <c r="F77" s="268">
        <f t="shared" si="19"/>
        <v>0</v>
      </c>
      <c r="G77" s="268">
        <f t="shared" si="19"/>
        <v>0</v>
      </c>
      <c r="H77" s="268">
        <f t="shared" si="19"/>
        <v>0</v>
      </c>
      <c r="I77" s="268">
        <f t="shared" si="19"/>
        <v>0</v>
      </c>
      <c r="J77" s="268">
        <f t="shared" si="19"/>
        <v>0</v>
      </c>
      <c r="K77" s="268">
        <f t="shared" si="19"/>
        <v>0</v>
      </c>
      <c r="L77" s="120" t="s">
        <v>80</v>
      </c>
      <c r="M77" s="5"/>
      <c r="N77" s="5"/>
    </row>
    <row r="78" spans="1:14" ht="14.25" customHeight="1">
      <c r="A78" s="95" t="s">
        <v>203</v>
      </c>
      <c r="B78" s="39">
        <v>3141</v>
      </c>
      <c r="C78" s="39">
        <v>460</v>
      </c>
      <c r="D78" s="255">
        <v>0</v>
      </c>
      <c r="E78" s="255">
        <v>0</v>
      </c>
      <c r="F78" s="255">
        <v>0</v>
      </c>
      <c r="G78" s="255">
        <v>0</v>
      </c>
      <c r="H78" s="255">
        <v>0</v>
      </c>
      <c r="I78" s="255">
        <v>0</v>
      </c>
      <c r="J78" s="255">
        <v>0</v>
      </c>
      <c r="K78" s="255">
        <v>0</v>
      </c>
      <c r="L78" s="82"/>
      <c r="M78" s="5"/>
      <c r="N78" s="5"/>
    </row>
    <row r="79" spans="1:12" ht="16.5" customHeight="1" hidden="1">
      <c r="A79" s="92" t="s">
        <v>103</v>
      </c>
      <c r="B79" s="39">
        <v>2142</v>
      </c>
      <c r="C79" s="39"/>
      <c r="D79" s="255"/>
      <c r="E79" s="255"/>
      <c r="F79" s="255"/>
      <c r="G79" s="255"/>
      <c r="H79" s="255"/>
      <c r="I79" s="255"/>
      <c r="J79" s="255"/>
      <c r="K79" s="255"/>
      <c r="L79" s="82"/>
    </row>
    <row r="80" spans="1:12" ht="16.5" customHeight="1">
      <c r="A80" s="92" t="s">
        <v>204</v>
      </c>
      <c r="B80" s="39">
        <v>3142</v>
      </c>
      <c r="C80" s="39">
        <v>470</v>
      </c>
      <c r="D80" s="255">
        <v>0</v>
      </c>
      <c r="E80" s="255">
        <v>0</v>
      </c>
      <c r="F80" s="255">
        <v>0</v>
      </c>
      <c r="G80" s="255">
        <v>0</v>
      </c>
      <c r="H80" s="255">
        <v>0</v>
      </c>
      <c r="I80" s="255">
        <v>0</v>
      </c>
      <c r="J80" s="255">
        <v>0</v>
      </c>
      <c r="K80" s="255">
        <v>0</v>
      </c>
      <c r="L80" s="82"/>
    </row>
    <row r="81" spans="1:12" ht="21" customHeight="1" hidden="1" thickBot="1">
      <c r="A81" s="92"/>
      <c r="B81" s="145"/>
      <c r="C81" s="145"/>
      <c r="D81" s="232"/>
      <c r="E81" s="232"/>
      <c r="F81" s="232"/>
      <c r="G81" s="232"/>
      <c r="H81" s="232"/>
      <c r="I81" s="232"/>
      <c r="J81" s="232" t="s">
        <v>74</v>
      </c>
      <c r="K81" s="233"/>
      <c r="L81" s="82"/>
    </row>
    <row r="82" spans="1:14" ht="15" customHeight="1" hidden="1" thickTop="1">
      <c r="A82" s="92"/>
      <c r="B82" s="145"/>
      <c r="C82" s="145"/>
      <c r="D82" s="234">
        <v>4</v>
      </c>
      <c r="E82" s="234">
        <v>5</v>
      </c>
      <c r="F82" s="234">
        <v>5</v>
      </c>
      <c r="G82" s="234">
        <v>7</v>
      </c>
      <c r="H82" s="234">
        <v>8</v>
      </c>
      <c r="I82" s="234">
        <v>9</v>
      </c>
      <c r="J82" s="234">
        <v>10</v>
      </c>
      <c r="K82" s="234">
        <v>11</v>
      </c>
      <c r="L82" s="110">
        <v>11</v>
      </c>
      <c r="M82" s="9"/>
      <c r="N82" s="9"/>
    </row>
    <row r="83" spans="1:14" ht="19.5" customHeight="1" hidden="1">
      <c r="A83" s="92"/>
      <c r="B83" s="145"/>
      <c r="C83" s="145"/>
      <c r="D83" s="200">
        <v>0</v>
      </c>
      <c r="E83" s="200"/>
      <c r="F83" s="200">
        <v>0</v>
      </c>
      <c r="G83" s="200">
        <v>0</v>
      </c>
      <c r="H83" s="200">
        <v>0</v>
      </c>
      <c r="I83" s="200">
        <v>0</v>
      </c>
      <c r="J83" s="200">
        <v>0</v>
      </c>
      <c r="K83" s="200">
        <v>0</v>
      </c>
      <c r="L83" s="111">
        <v>0</v>
      </c>
      <c r="M83" s="5"/>
      <c r="N83" s="5"/>
    </row>
    <row r="84" spans="1:14" ht="18" customHeight="1" hidden="1">
      <c r="A84" s="92"/>
      <c r="B84" s="145"/>
      <c r="C84" s="145"/>
      <c r="D84" s="200">
        <v>0</v>
      </c>
      <c r="E84" s="200"/>
      <c r="F84" s="200">
        <v>0</v>
      </c>
      <c r="G84" s="200">
        <v>0</v>
      </c>
      <c r="H84" s="200">
        <v>0</v>
      </c>
      <c r="I84" s="200">
        <v>0</v>
      </c>
      <c r="J84" s="200">
        <v>0</v>
      </c>
      <c r="K84" s="200">
        <v>0</v>
      </c>
      <c r="L84" s="111">
        <v>0</v>
      </c>
      <c r="M84" s="5"/>
      <c r="N84" s="5"/>
    </row>
    <row r="85" spans="1:14" ht="14.25" customHeight="1" hidden="1">
      <c r="A85" s="68">
        <v>1</v>
      </c>
      <c r="B85" s="39">
        <v>2</v>
      </c>
      <c r="C85" s="39"/>
      <c r="D85" s="200">
        <v>0</v>
      </c>
      <c r="E85" s="200"/>
      <c r="F85" s="200">
        <v>0</v>
      </c>
      <c r="G85" s="200">
        <v>0</v>
      </c>
      <c r="H85" s="200">
        <v>0</v>
      </c>
      <c r="I85" s="200">
        <v>0</v>
      </c>
      <c r="J85" s="200">
        <v>0</v>
      </c>
      <c r="K85" s="200">
        <v>0</v>
      </c>
      <c r="L85" s="111">
        <v>0</v>
      </c>
      <c r="M85" s="5"/>
      <c r="N85" s="5"/>
    </row>
    <row r="86" spans="1:14" ht="15" customHeight="1">
      <c r="A86" s="95" t="s">
        <v>105</v>
      </c>
      <c r="B86" s="39">
        <v>3143</v>
      </c>
      <c r="C86" s="39">
        <v>480</v>
      </c>
      <c r="D86" s="200">
        <v>0</v>
      </c>
      <c r="E86" s="200"/>
      <c r="F86" s="200">
        <v>0</v>
      </c>
      <c r="G86" s="200">
        <v>0</v>
      </c>
      <c r="H86" s="200">
        <v>0</v>
      </c>
      <c r="I86" s="200">
        <v>0</v>
      </c>
      <c r="J86" s="200">
        <v>0</v>
      </c>
      <c r="K86" s="200">
        <v>0</v>
      </c>
      <c r="L86" s="111">
        <v>0</v>
      </c>
      <c r="M86" s="5"/>
      <c r="N86" s="5"/>
    </row>
    <row r="87" spans="1:14" ht="15">
      <c r="A87" s="180" t="s">
        <v>78</v>
      </c>
      <c r="B87" s="167">
        <v>3150</v>
      </c>
      <c r="C87" s="167">
        <v>490</v>
      </c>
      <c r="D87" s="196">
        <v>0</v>
      </c>
      <c r="E87" s="196"/>
      <c r="F87" s="196">
        <v>0</v>
      </c>
      <c r="G87" s="196">
        <v>0</v>
      </c>
      <c r="H87" s="196">
        <v>0</v>
      </c>
      <c r="I87" s="196">
        <v>0</v>
      </c>
      <c r="J87" s="196">
        <v>0</v>
      </c>
      <c r="K87" s="196">
        <v>0</v>
      </c>
      <c r="L87" s="111">
        <v>0</v>
      </c>
      <c r="M87" s="5"/>
      <c r="N87" s="5"/>
    </row>
    <row r="88" spans="1:14" s="1" customFormat="1" ht="15">
      <c r="A88" s="180" t="s">
        <v>106</v>
      </c>
      <c r="B88" s="167">
        <v>3160</v>
      </c>
      <c r="C88" s="167">
        <v>500</v>
      </c>
      <c r="D88" s="196">
        <v>0</v>
      </c>
      <c r="E88" s="196"/>
      <c r="F88" s="196"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11">
        <v>0</v>
      </c>
      <c r="M88" s="18"/>
      <c r="N88" s="18"/>
    </row>
    <row r="89" spans="1:14" s="1" customFormat="1" ht="15.75">
      <c r="A89" s="181" t="s">
        <v>58</v>
      </c>
      <c r="B89" s="165">
        <v>3200</v>
      </c>
      <c r="C89" s="165">
        <v>510</v>
      </c>
      <c r="D89" s="205">
        <f aca="true" t="shared" si="20" ref="D89:L89">SUM(D92,D107)</f>
        <v>0</v>
      </c>
      <c r="E89" s="205">
        <f t="shared" si="20"/>
        <v>0</v>
      </c>
      <c r="F89" s="205">
        <f t="shared" si="20"/>
        <v>0</v>
      </c>
      <c r="G89" s="205">
        <f t="shared" si="20"/>
        <v>0</v>
      </c>
      <c r="H89" s="205">
        <f t="shared" si="20"/>
        <v>0</v>
      </c>
      <c r="I89" s="205">
        <f t="shared" si="20"/>
        <v>0</v>
      </c>
      <c r="J89" s="205">
        <f t="shared" si="20"/>
        <v>0</v>
      </c>
      <c r="K89" s="205">
        <f t="shared" si="20"/>
        <v>0</v>
      </c>
      <c r="L89" s="118">
        <f t="shared" si="20"/>
        <v>0</v>
      </c>
      <c r="M89" s="18"/>
      <c r="N89" s="18"/>
    </row>
    <row r="90" spans="1:14" s="1" customFormat="1" ht="29.25">
      <c r="A90" s="180" t="s">
        <v>107</v>
      </c>
      <c r="B90" s="167">
        <v>3210</v>
      </c>
      <c r="C90" s="167">
        <v>520</v>
      </c>
      <c r="D90" s="211">
        <f>SUM(D94,D108)</f>
        <v>0</v>
      </c>
      <c r="E90" s="211">
        <f>SUM(E94,E108)</f>
        <v>0</v>
      </c>
      <c r="F90" s="211">
        <v>0</v>
      </c>
      <c r="G90" s="211">
        <f aca="true" t="shared" si="21" ref="G90:K91">SUM(G94,G108)</f>
        <v>0</v>
      </c>
      <c r="H90" s="211">
        <f t="shared" si="21"/>
        <v>0</v>
      </c>
      <c r="I90" s="211">
        <f t="shared" si="21"/>
        <v>0</v>
      </c>
      <c r="J90" s="211">
        <f t="shared" si="21"/>
        <v>0</v>
      </c>
      <c r="K90" s="211">
        <f t="shared" si="21"/>
        <v>0</v>
      </c>
      <c r="L90" s="118"/>
      <c r="M90" s="18"/>
      <c r="N90" s="18"/>
    </row>
    <row r="91" spans="1:14" s="1" customFormat="1" ht="27.75" customHeight="1">
      <c r="A91" s="182" t="s">
        <v>75</v>
      </c>
      <c r="B91" s="167">
        <v>3220</v>
      </c>
      <c r="C91" s="167">
        <v>530</v>
      </c>
      <c r="D91" s="211">
        <f>SUM(D95,D109)</f>
        <v>0</v>
      </c>
      <c r="E91" s="211">
        <f>SUM(E95,E109)</f>
        <v>0</v>
      </c>
      <c r="F91" s="211">
        <v>0</v>
      </c>
      <c r="G91" s="211">
        <f t="shared" si="21"/>
        <v>0</v>
      </c>
      <c r="H91" s="211">
        <f t="shared" si="21"/>
        <v>0</v>
      </c>
      <c r="I91" s="211">
        <f t="shared" si="21"/>
        <v>0</v>
      </c>
      <c r="J91" s="211">
        <f t="shared" si="21"/>
        <v>0</v>
      </c>
      <c r="K91" s="211">
        <f t="shared" si="21"/>
        <v>0</v>
      </c>
      <c r="L91" s="118"/>
      <c r="M91" s="18"/>
      <c r="N91" s="18"/>
    </row>
    <row r="92" spans="1:14" s="20" customFormat="1" ht="28.5">
      <c r="A92" s="182" t="s">
        <v>205</v>
      </c>
      <c r="B92" s="167">
        <v>3230</v>
      </c>
      <c r="C92" s="167">
        <v>540</v>
      </c>
      <c r="D92" s="211">
        <f aca="true" t="shared" si="22" ref="D92:L93">SUM(D94,D103)</f>
        <v>0</v>
      </c>
      <c r="E92" s="211">
        <f t="shared" si="22"/>
        <v>0</v>
      </c>
      <c r="F92" s="211">
        <f t="shared" si="22"/>
        <v>0</v>
      </c>
      <c r="G92" s="211">
        <f t="shared" si="22"/>
        <v>0</v>
      </c>
      <c r="H92" s="211">
        <f t="shared" si="22"/>
        <v>0</v>
      </c>
      <c r="I92" s="211">
        <f t="shared" si="22"/>
        <v>0</v>
      </c>
      <c r="J92" s="211">
        <f t="shared" si="22"/>
        <v>0</v>
      </c>
      <c r="K92" s="211">
        <f t="shared" si="22"/>
        <v>0</v>
      </c>
      <c r="L92" s="121">
        <f t="shared" si="22"/>
        <v>0</v>
      </c>
      <c r="M92" s="19"/>
      <c r="N92" s="19"/>
    </row>
    <row r="93" spans="1:14" s="20" customFormat="1" ht="15">
      <c r="A93" s="182" t="s">
        <v>108</v>
      </c>
      <c r="B93" s="167">
        <v>3240</v>
      </c>
      <c r="C93" s="167">
        <v>550</v>
      </c>
      <c r="D93" s="211">
        <f t="shared" si="22"/>
        <v>0</v>
      </c>
      <c r="E93" s="211">
        <f t="shared" si="22"/>
        <v>0</v>
      </c>
      <c r="F93" s="211">
        <f t="shared" si="22"/>
        <v>0</v>
      </c>
      <c r="G93" s="211">
        <f t="shared" si="22"/>
        <v>0</v>
      </c>
      <c r="H93" s="211">
        <f t="shared" si="22"/>
        <v>0</v>
      </c>
      <c r="I93" s="211">
        <f t="shared" si="22"/>
        <v>0</v>
      </c>
      <c r="J93" s="211">
        <f t="shared" si="22"/>
        <v>0</v>
      </c>
      <c r="K93" s="211">
        <f t="shared" si="22"/>
        <v>0</v>
      </c>
      <c r="L93" s="121"/>
      <c r="M93" s="19"/>
      <c r="N93" s="19"/>
    </row>
    <row r="94" spans="1:14" s="14" customFormat="1" ht="15.75">
      <c r="A94" s="184" t="s">
        <v>59</v>
      </c>
      <c r="B94" s="46">
        <v>4100</v>
      </c>
      <c r="C94" s="46">
        <v>560</v>
      </c>
      <c r="D94" s="205">
        <f>D95</f>
        <v>0</v>
      </c>
      <c r="E94" s="205">
        <f aca="true" t="shared" si="23" ref="E94:K94">E95</f>
        <v>0</v>
      </c>
      <c r="F94" s="205">
        <f t="shared" si="23"/>
        <v>0</v>
      </c>
      <c r="G94" s="205">
        <f t="shared" si="23"/>
        <v>0</v>
      </c>
      <c r="H94" s="205">
        <f t="shared" si="23"/>
        <v>0</v>
      </c>
      <c r="I94" s="205">
        <f t="shared" si="23"/>
        <v>0</v>
      </c>
      <c r="J94" s="205">
        <f t="shared" si="23"/>
        <v>0</v>
      </c>
      <c r="K94" s="205">
        <f t="shared" si="23"/>
        <v>0</v>
      </c>
      <c r="L94" s="122">
        <f>SUM(L95:L97)</f>
        <v>0</v>
      </c>
      <c r="M94" s="13"/>
      <c r="N94" s="13"/>
    </row>
    <row r="95" spans="1:14" ht="15">
      <c r="A95" s="94" t="s">
        <v>60</v>
      </c>
      <c r="B95" s="41">
        <v>4110</v>
      </c>
      <c r="C95" s="41">
        <v>570</v>
      </c>
      <c r="D95" s="196">
        <f>D96+D97+D98</f>
        <v>0</v>
      </c>
      <c r="E95" s="196">
        <f aca="true" t="shared" si="24" ref="E95:K95">E96+E97+E98</f>
        <v>0</v>
      </c>
      <c r="F95" s="196">
        <f t="shared" si="24"/>
        <v>0</v>
      </c>
      <c r="G95" s="196">
        <f t="shared" si="24"/>
        <v>0</v>
      </c>
      <c r="H95" s="196">
        <f t="shared" si="24"/>
        <v>0</v>
      </c>
      <c r="I95" s="196">
        <f t="shared" si="24"/>
        <v>0</v>
      </c>
      <c r="J95" s="196">
        <f t="shared" si="24"/>
        <v>0</v>
      </c>
      <c r="K95" s="196">
        <f t="shared" si="24"/>
        <v>0</v>
      </c>
      <c r="L95" s="111">
        <v>0</v>
      </c>
      <c r="M95" s="5"/>
      <c r="N95" s="5"/>
    </row>
    <row r="96" spans="1:14" ht="26.25" customHeight="1">
      <c r="A96" s="95" t="s">
        <v>61</v>
      </c>
      <c r="B96" s="39">
        <v>4111</v>
      </c>
      <c r="C96" s="39">
        <v>580</v>
      </c>
      <c r="D96" s="194">
        <v>0</v>
      </c>
      <c r="E96" s="194"/>
      <c r="F96" s="194">
        <v>0</v>
      </c>
      <c r="G96" s="194">
        <v>0</v>
      </c>
      <c r="H96" s="194">
        <v>0</v>
      </c>
      <c r="I96" s="194">
        <v>0</v>
      </c>
      <c r="J96" s="194">
        <v>0</v>
      </c>
      <c r="K96" s="194">
        <v>0</v>
      </c>
      <c r="L96" s="111">
        <v>0</v>
      </c>
      <c r="M96" s="5"/>
      <c r="N96" s="5"/>
    </row>
    <row r="97" spans="1:14" ht="18" customHeight="1">
      <c r="A97" s="95" t="s">
        <v>62</v>
      </c>
      <c r="B97" s="39">
        <v>4112</v>
      </c>
      <c r="C97" s="39">
        <v>590</v>
      </c>
      <c r="D97" s="194">
        <v>0</v>
      </c>
      <c r="E97" s="194"/>
      <c r="F97" s="194">
        <v>0</v>
      </c>
      <c r="G97" s="194">
        <v>0</v>
      </c>
      <c r="H97" s="194">
        <v>0</v>
      </c>
      <c r="I97" s="194">
        <v>0</v>
      </c>
      <c r="J97" s="194">
        <v>0</v>
      </c>
      <c r="K97" s="194">
        <v>0</v>
      </c>
      <c r="L97" s="111">
        <v>0</v>
      </c>
      <c r="M97" s="5"/>
      <c r="N97" s="5"/>
    </row>
    <row r="98" spans="1:14" ht="15.75" customHeight="1">
      <c r="A98" s="95" t="s">
        <v>63</v>
      </c>
      <c r="B98" s="39">
        <v>4113</v>
      </c>
      <c r="C98" s="39">
        <v>600</v>
      </c>
      <c r="D98" s="194">
        <v>0</v>
      </c>
      <c r="E98" s="194"/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53"/>
      <c r="M98" s="5"/>
      <c r="N98" s="5"/>
    </row>
    <row r="99" spans="1:14" ht="13.5" customHeight="1" hidden="1">
      <c r="A99" s="180" t="s">
        <v>156</v>
      </c>
      <c r="B99" s="167">
        <v>4120</v>
      </c>
      <c r="C99" s="167"/>
      <c r="D99" s="194">
        <v>0</v>
      </c>
      <c r="E99" s="194"/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53"/>
      <c r="M99" s="5"/>
      <c r="N99" s="5"/>
    </row>
    <row r="100" spans="1:14" ht="11.25" customHeight="1" hidden="1">
      <c r="A100" s="185" t="s">
        <v>64</v>
      </c>
      <c r="B100" s="174">
        <v>4121</v>
      </c>
      <c r="C100" s="174"/>
      <c r="D100" s="194">
        <v>0</v>
      </c>
      <c r="E100" s="194"/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1.25" customHeight="1" hidden="1">
      <c r="A101" s="185" t="s">
        <v>157</v>
      </c>
      <c r="B101" s="174">
        <v>4122</v>
      </c>
      <c r="C101" s="174"/>
      <c r="D101" s="194">
        <v>0</v>
      </c>
      <c r="E101" s="194"/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17.25" customHeight="1" hidden="1">
      <c r="A102" s="185" t="s">
        <v>66</v>
      </c>
      <c r="B102" s="174">
        <v>4123</v>
      </c>
      <c r="C102" s="174"/>
      <c r="D102" s="194">
        <v>0</v>
      </c>
      <c r="E102" s="194"/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s="14" customFormat="1" ht="17.25" customHeight="1" thickBot="1">
      <c r="A103" s="184" t="s">
        <v>67</v>
      </c>
      <c r="B103" s="165">
        <v>4200</v>
      </c>
      <c r="C103" s="165">
        <v>610</v>
      </c>
      <c r="D103" s="191">
        <f>D104</f>
        <v>0</v>
      </c>
      <c r="E103" s="191">
        <f aca="true" t="shared" si="25" ref="E103:K103">E104</f>
        <v>0</v>
      </c>
      <c r="F103" s="191">
        <f t="shared" si="25"/>
        <v>0</v>
      </c>
      <c r="G103" s="191">
        <f t="shared" si="25"/>
        <v>0</v>
      </c>
      <c r="H103" s="191">
        <f t="shared" si="25"/>
        <v>0</v>
      </c>
      <c r="I103" s="191">
        <f t="shared" si="25"/>
        <v>0</v>
      </c>
      <c r="J103" s="191">
        <f t="shared" si="25"/>
        <v>0</v>
      </c>
      <c r="K103" s="191">
        <f t="shared" si="25"/>
        <v>0</v>
      </c>
      <c r="L103" s="123">
        <f>SUM(L104:L106)</f>
        <v>0</v>
      </c>
      <c r="M103" s="13"/>
      <c r="N103" s="13"/>
    </row>
    <row r="104" spans="1:14" ht="15" customHeight="1">
      <c r="A104" s="146" t="s">
        <v>68</v>
      </c>
      <c r="B104" s="41">
        <v>4210</v>
      </c>
      <c r="C104" s="41">
        <v>620</v>
      </c>
      <c r="D104" s="203">
        <f>SUM(D105:D107)</f>
        <v>0</v>
      </c>
      <c r="E104" s="222"/>
      <c r="F104" s="222">
        <v>0</v>
      </c>
      <c r="G104" s="222">
        <v>0</v>
      </c>
      <c r="H104" s="222">
        <v>0</v>
      </c>
      <c r="I104" s="222">
        <v>0</v>
      </c>
      <c r="J104" s="222">
        <v>0</v>
      </c>
      <c r="K104" s="222">
        <v>0</v>
      </c>
      <c r="L104" s="10"/>
      <c r="M104" s="5"/>
      <c r="N104" s="5"/>
    </row>
    <row r="105" spans="1:14" ht="19.5" customHeight="1" hidden="1">
      <c r="A105" s="186" t="s">
        <v>69</v>
      </c>
      <c r="B105" s="41">
        <v>4220</v>
      </c>
      <c r="C105" s="41"/>
      <c r="D105" s="203">
        <f aca="true" t="shared" si="26" ref="D105:D112">SUM(D106:D108)</f>
        <v>0</v>
      </c>
      <c r="E105" s="213"/>
      <c r="F105" s="213"/>
      <c r="G105" s="213"/>
      <c r="H105" s="213"/>
      <c r="I105" s="213"/>
      <c r="J105" s="213"/>
      <c r="K105" s="213"/>
      <c r="L105" s="10"/>
      <c r="M105" s="5"/>
      <c r="N105" s="5"/>
    </row>
    <row r="106" spans="1:14" ht="18" customHeight="1" hidden="1">
      <c r="A106" s="241"/>
      <c r="B106" s="174"/>
      <c r="C106" s="174"/>
      <c r="D106" s="203">
        <f t="shared" si="26"/>
        <v>0</v>
      </c>
      <c r="E106" s="213"/>
      <c r="F106" s="213"/>
      <c r="G106" s="213"/>
      <c r="H106" s="213"/>
      <c r="I106" s="213"/>
      <c r="J106" s="213"/>
      <c r="K106" s="213"/>
      <c r="L106" s="10"/>
      <c r="M106" s="5"/>
      <c r="N106" s="5"/>
    </row>
    <row r="107" spans="1:14" s="1" customFormat="1" ht="15.75" customHeight="1" hidden="1">
      <c r="A107" s="91"/>
      <c r="B107" s="142"/>
      <c r="C107" s="142"/>
      <c r="D107" s="203">
        <f t="shared" si="26"/>
        <v>0</v>
      </c>
      <c r="E107" s="214">
        <f aca="true" t="shared" si="27" ref="E107:K107">SUM(E108:E109)</f>
        <v>0</v>
      </c>
      <c r="F107" s="214">
        <f t="shared" si="27"/>
        <v>0</v>
      </c>
      <c r="G107" s="214">
        <f t="shared" si="27"/>
        <v>0</v>
      </c>
      <c r="H107" s="214">
        <f t="shared" si="27"/>
        <v>0</v>
      </c>
      <c r="I107" s="214">
        <f t="shared" si="27"/>
        <v>0</v>
      </c>
      <c r="J107" s="214">
        <f t="shared" si="27"/>
        <v>0</v>
      </c>
      <c r="K107" s="214">
        <f t="shared" si="27"/>
        <v>0</v>
      </c>
      <c r="L107" s="17"/>
      <c r="M107" s="18"/>
      <c r="N107" s="18"/>
    </row>
    <row r="108" spans="1:14" s="14" customFormat="1" ht="10.5" customHeight="1" hidden="1">
      <c r="A108" s="32"/>
      <c r="B108" s="141"/>
      <c r="C108" s="141"/>
      <c r="D108" s="203">
        <f t="shared" si="26"/>
        <v>0</v>
      </c>
      <c r="E108" s="215"/>
      <c r="F108" s="215"/>
      <c r="G108" s="215"/>
      <c r="H108" s="215"/>
      <c r="I108" s="215"/>
      <c r="J108" s="215"/>
      <c r="K108" s="215"/>
      <c r="L108" s="12"/>
      <c r="M108" s="13"/>
      <c r="N108" s="13"/>
    </row>
    <row r="109" spans="1:14" s="14" customFormat="1" ht="12" customHeight="1" hidden="1">
      <c r="A109" s="30"/>
      <c r="B109" s="141"/>
      <c r="C109" s="141"/>
      <c r="D109" s="203">
        <f t="shared" si="26"/>
        <v>0</v>
      </c>
      <c r="E109" s="215"/>
      <c r="F109" s="215"/>
      <c r="G109" s="215"/>
      <c r="H109" s="215"/>
      <c r="I109" s="215"/>
      <c r="J109" s="215"/>
      <c r="K109" s="215"/>
      <c r="L109" s="12"/>
      <c r="M109" s="13"/>
      <c r="N109" s="13"/>
    </row>
    <row r="110" spans="1:14" s="24" customFormat="1" ht="10.5" customHeight="1" hidden="1">
      <c r="A110" s="34"/>
      <c r="B110" s="25"/>
      <c r="C110" s="25"/>
      <c r="D110" s="203">
        <f t="shared" si="26"/>
        <v>0</v>
      </c>
      <c r="E110" s="216"/>
      <c r="F110" s="216"/>
      <c r="G110" s="216"/>
      <c r="H110" s="216"/>
      <c r="I110" s="216"/>
      <c r="J110" s="216"/>
      <c r="K110" s="216"/>
      <c r="L110" s="27"/>
      <c r="M110" s="28"/>
      <c r="N110" s="28"/>
    </row>
    <row r="111" spans="1:13" ht="15" customHeight="1" hidden="1" thickBot="1">
      <c r="A111" s="147"/>
      <c r="B111" s="41"/>
      <c r="C111" s="41"/>
      <c r="D111" s="203">
        <f t="shared" si="26"/>
        <v>0</v>
      </c>
      <c r="E111" s="219"/>
      <c r="F111" s="217"/>
      <c r="G111" s="219">
        <v>0</v>
      </c>
      <c r="H111" s="219">
        <v>0</v>
      </c>
      <c r="I111" s="219">
        <v>0</v>
      </c>
      <c r="J111" s="219">
        <v>0</v>
      </c>
      <c r="K111" s="219">
        <v>0</v>
      </c>
      <c r="L111" s="27"/>
      <c r="M111" s="28"/>
    </row>
    <row r="112" spans="1:11" ht="14.25" customHeight="1" hidden="1">
      <c r="A112" s="253"/>
      <c r="B112" s="187"/>
      <c r="C112" s="187"/>
      <c r="D112" s="223">
        <f t="shared" si="26"/>
        <v>0</v>
      </c>
      <c r="E112" s="220"/>
      <c r="F112" s="220"/>
      <c r="G112" s="220"/>
      <c r="H112" s="220"/>
      <c r="I112" s="220"/>
      <c r="J112" s="220"/>
      <c r="K112" s="220"/>
    </row>
    <row r="113" spans="1:11" ht="15" customHeight="1">
      <c r="A113" s="179" t="s">
        <v>79</v>
      </c>
      <c r="B113" s="174">
        <v>5000</v>
      </c>
      <c r="C113" s="174">
        <v>630</v>
      </c>
      <c r="D113" s="191" t="s">
        <v>154</v>
      </c>
      <c r="E113" s="191">
        <v>570768</v>
      </c>
      <c r="F113" s="231"/>
      <c r="G113" s="191" t="s">
        <v>154</v>
      </c>
      <c r="H113" s="191" t="s">
        <v>154</v>
      </c>
      <c r="I113" s="191" t="s">
        <v>154</v>
      </c>
      <c r="J113" s="191" t="s">
        <v>154</v>
      </c>
      <c r="K113" s="191" t="s">
        <v>154</v>
      </c>
    </row>
    <row r="114" spans="1:11" ht="15.75" customHeight="1">
      <c r="A114" s="145" t="s">
        <v>150</v>
      </c>
      <c r="B114" s="39">
        <v>9000</v>
      </c>
      <c r="C114" s="246">
        <v>640</v>
      </c>
      <c r="D114" s="191">
        <v>0</v>
      </c>
      <c r="E114" s="191"/>
      <c r="F114" s="191">
        <v>0</v>
      </c>
      <c r="G114" s="191">
        <v>0</v>
      </c>
      <c r="H114" s="191">
        <v>0</v>
      </c>
      <c r="I114" s="191">
        <v>0</v>
      </c>
      <c r="J114" s="191">
        <v>0</v>
      </c>
      <c r="K114" s="191">
        <v>0</v>
      </c>
    </row>
    <row r="115" spans="1:11" ht="15.75">
      <c r="A115" s="154"/>
      <c r="B115" s="155"/>
      <c r="C115" s="155"/>
      <c r="D115" s="134"/>
      <c r="E115" s="134"/>
      <c r="F115" s="156"/>
      <c r="G115" s="157"/>
      <c r="H115" s="134"/>
      <c r="I115" s="134"/>
      <c r="J115" s="134"/>
      <c r="K115" s="134"/>
    </row>
    <row r="116" spans="1:11" ht="15">
      <c r="A116" s="190" t="s">
        <v>168</v>
      </c>
      <c r="B116" s="155"/>
      <c r="C116" s="155"/>
      <c r="D116" s="134"/>
      <c r="E116" s="134"/>
      <c r="F116" s="156"/>
      <c r="G116" s="157"/>
      <c r="H116" s="134"/>
      <c r="I116" s="134"/>
      <c r="J116" s="134"/>
      <c r="K116" s="134"/>
    </row>
    <row r="117" spans="1:11" ht="15.75">
      <c r="A117" s="154"/>
      <c r="B117" s="155"/>
      <c r="C117" s="155"/>
      <c r="D117" s="134"/>
      <c r="E117" s="134"/>
      <c r="F117" s="156"/>
      <c r="G117" s="157"/>
      <c r="H117" s="134"/>
      <c r="I117" s="134"/>
      <c r="J117" s="134"/>
      <c r="K117" s="134"/>
    </row>
    <row r="118" spans="1:11" ht="12.75">
      <c r="A118" s="144"/>
      <c r="B118" s="37"/>
      <c r="C118" s="37"/>
      <c r="D118" s="37"/>
      <c r="E118" s="37"/>
      <c r="F118" s="37"/>
      <c r="G118" s="37"/>
      <c r="H118" s="37"/>
      <c r="I118" s="37"/>
      <c r="J118" s="37"/>
      <c r="K118" s="37"/>
    </row>
    <row r="119" spans="1:9" ht="12.75" customHeight="1">
      <c r="A119" s="47" t="s">
        <v>183</v>
      </c>
      <c r="B119" s="108"/>
      <c r="C119" s="108"/>
      <c r="D119" s="49"/>
      <c r="E119" s="49"/>
      <c r="F119" s="49"/>
      <c r="G119" s="108"/>
      <c r="H119" s="108" t="s">
        <v>151</v>
      </c>
      <c r="I119" s="108"/>
    </row>
    <row r="120" spans="1:13" ht="15">
      <c r="A120" s="49"/>
      <c r="B120" s="321" t="s">
        <v>71</v>
      </c>
      <c r="C120" s="321"/>
      <c r="D120" s="49"/>
      <c r="E120" s="49"/>
      <c r="F120" s="49"/>
      <c r="G120" s="321" t="s">
        <v>173</v>
      </c>
      <c r="H120" s="321"/>
      <c r="I120" s="321"/>
      <c r="J120" s="322"/>
      <c r="K120" s="322"/>
      <c r="L120" s="322"/>
      <c r="M120" s="322"/>
    </row>
    <row r="121" spans="1:9" ht="15">
      <c r="A121" s="49"/>
      <c r="B121" s="49"/>
      <c r="C121" s="49"/>
      <c r="D121" s="49"/>
      <c r="E121" s="49"/>
      <c r="F121" s="49"/>
      <c r="G121" s="49"/>
      <c r="H121" s="49"/>
      <c r="I121" s="49"/>
    </row>
    <row r="122" spans="1:9" ht="15.75">
      <c r="A122" s="47" t="s">
        <v>177</v>
      </c>
      <c r="B122" s="108"/>
      <c r="C122" s="108"/>
      <c r="D122" s="49"/>
      <c r="E122" s="49"/>
      <c r="F122" s="49"/>
      <c r="G122" s="108"/>
      <c r="H122" s="108" t="s">
        <v>178</v>
      </c>
      <c r="I122" s="108"/>
    </row>
    <row r="123" spans="1:13" ht="15">
      <c r="A123" s="49"/>
      <c r="B123" s="321" t="s">
        <v>71</v>
      </c>
      <c r="C123" s="321"/>
      <c r="D123" s="49"/>
      <c r="E123" s="49"/>
      <c r="F123" s="49"/>
      <c r="G123" s="321" t="s">
        <v>174</v>
      </c>
      <c r="H123" s="321"/>
      <c r="I123" s="321"/>
      <c r="J123" s="322"/>
      <c r="K123" s="322"/>
      <c r="L123" s="322"/>
      <c r="M123" s="322"/>
    </row>
    <row r="125" ht="12.75">
      <c r="A125" t="s">
        <v>279</v>
      </c>
    </row>
    <row r="128" ht="12.75">
      <c r="A128" s="299" t="s">
        <v>259</v>
      </c>
    </row>
  </sheetData>
  <sheetProtection/>
  <mergeCells count="32">
    <mergeCell ref="I1:K1"/>
    <mergeCell ref="A3:D4"/>
    <mergeCell ref="A7:K7"/>
    <mergeCell ref="B8:H8"/>
    <mergeCell ref="I2:L4"/>
    <mergeCell ref="A6:K6"/>
    <mergeCell ref="A10:I10"/>
    <mergeCell ref="A11:I11"/>
    <mergeCell ref="A14:I14"/>
    <mergeCell ref="A12:I12"/>
    <mergeCell ref="A15:I15"/>
    <mergeCell ref="A16:I16"/>
    <mergeCell ref="F17:I17"/>
    <mergeCell ref="A17:D17"/>
    <mergeCell ref="J120:M120"/>
    <mergeCell ref="A21:A22"/>
    <mergeCell ref="K21:K22"/>
    <mergeCell ref="D21:D22"/>
    <mergeCell ref="B21:B22"/>
    <mergeCell ref="C21:C22"/>
    <mergeCell ref="E21:E22"/>
    <mergeCell ref="F21:F22"/>
    <mergeCell ref="J123:M123"/>
    <mergeCell ref="I21:I22"/>
    <mergeCell ref="L21:L22"/>
    <mergeCell ref="B120:C120"/>
    <mergeCell ref="J21:J22"/>
    <mergeCell ref="B123:C123"/>
    <mergeCell ref="G123:I123"/>
    <mergeCell ref="G21:G22"/>
    <mergeCell ref="H21:H22"/>
    <mergeCell ref="G120:I120"/>
  </mergeCells>
  <printOptions horizontalCentered="1"/>
  <pageMargins left="0.5905511811023623" right="0.1968503937007874" top="0.7086614173228347" bottom="0.1968503937007874" header="0.6299212598425197" footer="0.15748031496062992"/>
  <pageSetup fitToHeight="10" horizontalDpi="300" verticalDpi="300" orientation="landscape" paperSize="9" scale="59" r:id="rId1"/>
  <rowBreaks count="2" manualBreakCount="2">
    <brk id="52" max="10" man="1"/>
    <brk id="9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28"/>
  <sheetViews>
    <sheetView view="pageBreakPreview" zoomScale="105" zoomScaleSheetLayoutView="105" zoomScalePageLayoutView="0" workbookViewId="0" topLeftCell="A1">
      <selection activeCell="H24" sqref="H24"/>
    </sheetView>
  </sheetViews>
  <sheetFormatPr defaultColWidth="9.00390625" defaultRowHeight="12.75"/>
  <cols>
    <col min="1" max="1" width="55.25390625" style="0" customWidth="1"/>
    <col min="2" max="2" width="15.25390625" style="0" customWidth="1"/>
    <col min="3" max="3" width="8.25390625" style="0" customWidth="1"/>
    <col min="4" max="4" width="18.25390625" style="0" customWidth="1"/>
    <col min="5" max="5" width="13.375" style="0" hidden="1" customWidth="1"/>
    <col min="6" max="6" width="18.625" style="0" customWidth="1"/>
    <col min="7" max="7" width="11.75390625" style="0" customWidth="1"/>
    <col min="8" max="8" width="18.00390625" style="0" customWidth="1"/>
    <col min="9" max="9" width="18.875" style="0" customWidth="1"/>
    <col min="10" max="10" width="18.25390625" style="0" customWidth="1"/>
    <col min="11" max="11" width="18.125" style="0" customWidth="1"/>
    <col min="12" max="12" width="14.253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2" t="s">
        <v>170</v>
      </c>
      <c r="J1" s="312"/>
      <c r="K1" s="312"/>
      <c r="L1" s="1"/>
      <c r="M1" s="1"/>
    </row>
    <row r="2" spans="7:15" ht="12.75" customHeight="1">
      <c r="G2" s="8"/>
      <c r="H2" s="8"/>
      <c r="I2" s="310" t="s">
        <v>255</v>
      </c>
      <c r="J2" s="310"/>
      <c r="K2" s="310"/>
      <c r="L2" s="310"/>
      <c r="M2" s="8"/>
      <c r="N2" s="3"/>
      <c r="O2" s="3"/>
    </row>
    <row r="3" spans="1:15" ht="12.75">
      <c r="A3" s="310"/>
      <c r="B3" s="310"/>
      <c r="C3" s="310"/>
      <c r="D3" s="310"/>
      <c r="F3" s="8"/>
      <c r="G3" s="8"/>
      <c r="H3" s="8"/>
      <c r="I3" s="310"/>
      <c r="J3" s="310"/>
      <c r="K3" s="310"/>
      <c r="L3" s="310"/>
      <c r="M3" s="8"/>
      <c r="N3" s="3"/>
      <c r="O3" s="3"/>
    </row>
    <row r="4" spans="1:13" ht="24.75" customHeight="1">
      <c r="A4" s="310"/>
      <c r="B4" s="310"/>
      <c r="C4" s="310"/>
      <c r="D4" s="310"/>
      <c r="F4" s="8"/>
      <c r="G4" s="8"/>
      <c r="H4" s="8"/>
      <c r="I4" s="310"/>
      <c r="J4" s="310"/>
      <c r="K4" s="310"/>
      <c r="L4" s="310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11" t="s">
        <v>0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</row>
    <row r="7" spans="1:11" ht="15.75">
      <c r="A7" s="316" t="s">
        <v>171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</row>
    <row r="8" spans="2:11" ht="15.75">
      <c r="B8" s="315" t="s">
        <v>277</v>
      </c>
      <c r="C8" s="315"/>
      <c r="D8" s="315"/>
      <c r="E8" s="315"/>
      <c r="F8" s="315"/>
      <c r="G8" s="315"/>
      <c r="H8" s="315"/>
      <c r="K8" s="9"/>
    </row>
    <row r="9" spans="9:11" ht="12.75">
      <c r="I9" s="158"/>
      <c r="K9" s="9" t="s">
        <v>5</v>
      </c>
    </row>
    <row r="10" spans="1:11" ht="12.75">
      <c r="A10" s="302" t="s">
        <v>176</v>
      </c>
      <c r="B10" s="302"/>
      <c r="C10" s="302"/>
      <c r="D10" s="302"/>
      <c r="E10" s="302"/>
      <c r="F10" s="302"/>
      <c r="G10" s="302"/>
      <c r="H10" s="302"/>
      <c r="I10" s="302"/>
      <c r="J10" t="s">
        <v>2</v>
      </c>
      <c r="K10" s="106" t="s">
        <v>116</v>
      </c>
    </row>
    <row r="11" spans="1:11" ht="12.75">
      <c r="A11" s="302" t="s">
        <v>159</v>
      </c>
      <c r="B11" s="302"/>
      <c r="C11" s="302"/>
      <c r="D11" s="302"/>
      <c r="E11" s="302"/>
      <c r="F11" s="302"/>
      <c r="G11" s="302"/>
      <c r="H11" s="302"/>
      <c r="I11" s="302"/>
      <c r="J11" t="s">
        <v>3</v>
      </c>
      <c r="K11" s="107">
        <v>3510136600</v>
      </c>
    </row>
    <row r="12" spans="1:11" ht="12.75" customHeight="1" hidden="1">
      <c r="A12" s="318" t="s">
        <v>117</v>
      </c>
      <c r="B12" s="318"/>
      <c r="C12" s="318"/>
      <c r="D12" s="318"/>
      <c r="E12" s="318"/>
      <c r="F12" s="318"/>
      <c r="G12" s="318"/>
      <c r="H12" s="318"/>
      <c r="I12" s="318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02" t="s">
        <v>160</v>
      </c>
      <c r="B14" s="302"/>
      <c r="C14" s="302"/>
      <c r="D14" s="302"/>
      <c r="E14" s="302"/>
      <c r="F14" s="302"/>
      <c r="G14" s="302"/>
      <c r="H14" s="302"/>
      <c r="I14" s="302"/>
      <c r="K14" s="5"/>
    </row>
    <row r="15" spans="1:11" ht="12.75">
      <c r="A15" s="302" t="s">
        <v>114</v>
      </c>
      <c r="B15" s="302"/>
      <c r="C15" s="302"/>
      <c r="D15" s="302"/>
      <c r="E15" s="302"/>
      <c r="F15" s="302"/>
      <c r="G15" s="302"/>
      <c r="H15" s="302"/>
      <c r="I15" s="302"/>
      <c r="K15" s="5"/>
    </row>
    <row r="16" spans="1:9" ht="12.75">
      <c r="A16" s="302" t="s">
        <v>211</v>
      </c>
      <c r="B16" s="302"/>
      <c r="C16" s="302"/>
      <c r="D16" s="302"/>
      <c r="E16" s="302"/>
      <c r="F16" s="302"/>
      <c r="G16" s="302"/>
      <c r="H16" s="302"/>
      <c r="I16" s="302"/>
    </row>
    <row r="17" spans="1:13" ht="44.25" customHeight="1">
      <c r="A17" s="305" t="s">
        <v>256</v>
      </c>
      <c r="B17" s="305"/>
      <c r="C17" s="305"/>
      <c r="D17" s="305"/>
      <c r="E17" s="301"/>
      <c r="F17" s="324" t="s">
        <v>264</v>
      </c>
      <c r="G17" s="324"/>
      <c r="H17" s="324"/>
      <c r="I17" s="324"/>
      <c r="M17" s="5"/>
    </row>
    <row r="18" spans="1:13" ht="12.75">
      <c r="A18" s="6" t="s">
        <v>278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06" t="s">
        <v>6</v>
      </c>
      <c r="B21" s="303" t="s">
        <v>163</v>
      </c>
      <c r="C21" s="303" t="s">
        <v>8</v>
      </c>
      <c r="D21" s="303" t="s">
        <v>164</v>
      </c>
      <c r="E21" s="303" t="s">
        <v>10</v>
      </c>
      <c r="F21" s="303" t="s">
        <v>169</v>
      </c>
      <c r="G21" s="303" t="s">
        <v>165</v>
      </c>
      <c r="H21" s="303" t="s">
        <v>166</v>
      </c>
      <c r="I21" s="303" t="s">
        <v>179</v>
      </c>
      <c r="J21" s="303" t="s">
        <v>180</v>
      </c>
      <c r="K21" s="313" t="s">
        <v>167</v>
      </c>
      <c r="L21" s="319" t="s">
        <v>133</v>
      </c>
    </row>
    <row r="22" spans="1:12" ht="62.25" customHeight="1" thickBot="1">
      <c r="A22" s="307"/>
      <c r="B22" s="304"/>
      <c r="C22" s="304"/>
      <c r="D22" s="304"/>
      <c r="E22" s="304"/>
      <c r="F22" s="304"/>
      <c r="G22" s="304"/>
      <c r="H22" s="304"/>
      <c r="I22" s="304"/>
      <c r="J22" s="304"/>
      <c r="K22" s="314"/>
      <c r="L22" s="320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D25+D66+D95+D104</f>
        <v>9409293.99</v>
      </c>
      <c r="E24" s="191">
        <f aca="true" t="shared" si="0" ref="E24:K24">E25+E66+E95+E104</f>
        <v>751000</v>
      </c>
      <c r="F24" s="191">
        <f>F27+F30+F33+F34+F44+F114+F61</f>
        <v>2515866.99</v>
      </c>
      <c r="G24" s="191">
        <f t="shared" si="0"/>
        <v>0</v>
      </c>
      <c r="H24" s="191">
        <f t="shared" si="0"/>
        <v>2506543.7199999997</v>
      </c>
      <c r="I24" s="191">
        <f t="shared" si="0"/>
        <v>2134307.6399999997</v>
      </c>
      <c r="J24" s="191">
        <f t="shared" si="0"/>
        <v>2481903.71</v>
      </c>
      <c r="K24" s="191">
        <f t="shared" si="0"/>
        <v>372236.08</v>
      </c>
      <c r="L24" s="113">
        <f>L25+L60</f>
        <v>0</v>
      </c>
      <c r="M24" s="5"/>
      <c r="N24" s="5"/>
    </row>
    <row r="25" spans="1:14" ht="27" customHeight="1">
      <c r="A25" s="247" t="s">
        <v>206</v>
      </c>
      <c r="B25" s="46">
        <v>2000</v>
      </c>
      <c r="C25" s="166" t="s">
        <v>81</v>
      </c>
      <c r="D25" s="191">
        <f>D26+D31+D54+D57+D61+D65</f>
        <v>9409293.99</v>
      </c>
      <c r="E25" s="191">
        <f aca="true" t="shared" si="1" ref="E25:K25">E26+E31+E54+E57+E61+E65</f>
        <v>751000</v>
      </c>
      <c r="F25" s="191">
        <v>0</v>
      </c>
      <c r="G25" s="191">
        <f t="shared" si="1"/>
        <v>0</v>
      </c>
      <c r="H25" s="191">
        <f t="shared" si="1"/>
        <v>2506543.7199999997</v>
      </c>
      <c r="I25" s="191">
        <f t="shared" si="1"/>
        <v>2134307.6399999997</v>
      </c>
      <c r="J25" s="191">
        <f t="shared" si="1"/>
        <v>2481903.71</v>
      </c>
      <c r="K25" s="191">
        <f t="shared" si="1"/>
        <v>372236.08</v>
      </c>
      <c r="L25" s="113">
        <f>L26+L52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6851083</v>
      </c>
      <c r="E26" s="191">
        <f>SUM(E27,E30,E31,E42,E43,E44,E51)</f>
        <v>375500</v>
      </c>
      <c r="F26" s="191">
        <v>0</v>
      </c>
      <c r="G26" s="191">
        <f>SUM(G27,G30,G31,G42,G43,G44,G51)</f>
        <v>0</v>
      </c>
      <c r="H26" s="191">
        <f>H28+H30</f>
        <v>1696731</v>
      </c>
      <c r="I26" s="191">
        <f>I28+I30</f>
        <v>1325320.38</v>
      </c>
      <c r="J26" s="191">
        <f>J28+J30</f>
        <v>1698783.52</v>
      </c>
      <c r="K26" s="191">
        <f>K28+K30</f>
        <v>371410.62</v>
      </c>
      <c r="L26" s="51">
        <f>SUM(L27,L30,L31,L42,L43,L44,L51)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 aca="true" t="shared" si="2" ref="D27:K27">SUM(D28:D29)</f>
        <v>5026032</v>
      </c>
      <c r="E27" s="192">
        <f t="shared" si="2"/>
        <v>0</v>
      </c>
      <c r="F27" s="192">
        <v>1244685</v>
      </c>
      <c r="G27" s="192">
        <f t="shared" si="2"/>
        <v>0</v>
      </c>
      <c r="H27" s="192">
        <f t="shared" si="2"/>
        <v>1244685</v>
      </c>
      <c r="I27" s="192">
        <f t="shared" si="2"/>
        <v>973045.63</v>
      </c>
      <c r="J27" s="192">
        <f t="shared" si="2"/>
        <v>1245390.82</v>
      </c>
      <c r="K27" s="192">
        <f t="shared" si="2"/>
        <v>271639.37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5026032</v>
      </c>
      <c r="E28" s="194"/>
      <c r="F28" s="194">
        <v>0</v>
      </c>
      <c r="G28" s="194">
        <v>0</v>
      </c>
      <c r="H28" s="194">
        <v>1244685</v>
      </c>
      <c r="I28" s="194">
        <v>973045.63</v>
      </c>
      <c r="J28" s="194">
        <v>1245390.82</v>
      </c>
      <c r="K28" s="194">
        <f>H28-I28</f>
        <v>271639.37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1825051</v>
      </c>
      <c r="E30" s="196"/>
      <c r="F30" s="196">
        <v>452046</v>
      </c>
      <c r="G30" s="196">
        <v>0</v>
      </c>
      <c r="H30" s="196">
        <v>452046</v>
      </c>
      <c r="I30" s="196">
        <v>352274.75</v>
      </c>
      <c r="J30" s="196">
        <v>453392.7</v>
      </c>
      <c r="K30" s="196">
        <f>H30-I30</f>
        <v>99771.25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D32+D33+D34+D35+D42+D43+D44+D51</f>
        <v>2528410.99</v>
      </c>
      <c r="E31" s="191">
        <f>E32+E33+E34+E35+E42+E43+E51</f>
        <v>375500</v>
      </c>
      <c r="F31" s="191">
        <v>0</v>
      </c>
      <c r="G31" s="191">
        <f>G32+G33+G34+G35+G42+G43+G51</f>
        <v>0</v>
      </c>
      <c r="H31" s="191">
        <f>H32+H33+H34+H35+H42+H43+H51+H44</f>
        <v>809812.72</v>
      </c>
      <c r="I31" s="191">
        <f>I32+I33+I34+I35+I42+I43+I51+I44</f>
        <v>808987.26</v>
      </c>
      <c r="J31" s="191">
        <f>J32+J33+J34+J35+J42+J43+J51+J44</f>
        <v>783120.19</v>
      </c>
      <c r="K31" s="191">
        <f>K32+K33+K34+K35+K42+K43+K51+K44</f>
        <v>825.4599999999991</v>
      </c>
      <c r="L31" s="115">
        <f>SUM(L32:L36,L37:L37)</f>
        <v>0</v>
      </c>
      <c r="M31" s="13"/>
      <c r="N31" s="13"/>
    </row>
    <row r="32" spans="1:14" ht="18.75" customHeight="1">
      <c r="A32" s="239" t="s">
        <v>21</v>
      </c>
      <c r="B32" s="167">
        <v>2210</v>
      </c>
      <c r="C32" s="168" t="s">
        <v>88</v>
      </c>
      <c r="D32" s="196">
        <v>50000</v>
      </c>
      <c r="E32" s="196"/>
      <c r="F32" s="196">
        <v>0</v>
      </c>
      <c r="G32" s="196">
        <v>0</v>
      </c>
      <c r="H32" s="196">
        <v>11538.73</v>
      </c>
      <c r="I32" s="196">
        <v>11538.73</v>
      </c>
      <c r="J32" s="196">
        <v>3894.42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3500</v>
      </c>
      <c r="E33" s="196">
        <v>2500</v>
      </c>
      <c r="F33" s="196">
        <v>2000</v>
      </c>
      <c r="G33" s="196">
        <v>0</v>
      </c>
      <c r="H33" s="196">
        <v>1532.25</v>
      </c>
      <c r="I33" s="196">
        <v>1532.25</v>
      </c>
      <c r="J33" s="196">
        <v>1963.74</v>
      </c>
      <c r="K33" s="196">
        <f aca="true" t="shared" si="3" ref="K33:K42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874493.99</v>
      </c>
      <c r="E34" s="196">
        <v>373000</v>
      </c>
      <c r="F34" s="196">
        <v>290563.99</v>
      </c>
      <c r="G34" s="196">
        <v>0</v>
      </c>
      <c r="H34" s="196">
        <v>285103.36</v>
      </c>
      <c r="I34" s="196">
        <v>285103.36</v>
      </c>
      <c r="J34" s="196">
        <v>208055.42</v>
      </c>
      <c r="K34" s="196">
        <f t="shared" si="3"/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69000</v>
      </c>
      <c r="E35" s="196"/>
      <c r="F35" s="196">
        <v>0</v>
      </c>
      <c r="G35" s="196">
        <v>0</v>
      </c>
      <c r="H35" s="196">
        <v>5882.52</v>
      </c>
      <c r="I35" s="196">
        <v>5882.52</v>
      </c>
      <c r="J35" s="196">
        <v>6638.44</v>
      </c>
      <c r="K35" s="196">
        <f t="shared" si="3"/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f t="shared" si="3"/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/>
      <c r="E37" s="196"/>
      <c r="F37" s="196">
        <v>0</v>
      </c>
      <c r="G37" s="196">
        <v>0</v>
      </c>
      <c r="H37" s="196">
        <f>I37</f>
        <v>0</v>
      </c>
      <c r="I37" s="196">
        <v>0</v>
      </c>
      <c r="J37" s="196">
        <v>0</v>
      </c>
      <c r="K37" s="196">
        <f t="shared" si="3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/>
      <c r="E38" s="196"/>
      <c r="F38" s="196">
        <v>0</v>
      </c>
      <c r="G38" s="196">
        <v>0</v>
      </c>
      <c r="H38" s="196">
        <v>0</v>
      </c>
      <c r="I38" s="196">
        <v>0</v>
      </c>
      <c r="J38" s="196"/>
      <c r="K38" s="196">
        <f t="shared" si="3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/>
      <c r="E39" s="196"/>
      <c r="F39" s="196">
        <v>0</v>
      </c>
      <c r="G39" s="196">
        <v>0</v>
      </c>
      <c r="H39" s="196">
        <v>0</v>
      </c>
      <c r="I39" s="196">
        <v>0</v>
      </c>
      <c r="J39" s="196"/>
      <c r="K39" s="196">
        <f t="shared" si="3"/>
        <v>0</v>
      </c>
      <c r="L39" s="116">
        <v>0</v>
      </c>
      <c r="M39" s="5"/>
      <c r="N39" s="5"/>
    </row>
    <row r="40" spans="1:14" ht="17.25" customHeight="1" hidden="1" thickBot="1">
      <c r="A40" s="101" t="s">
        <v>28</v>
      </c>
      <c r="B40" s="39">
        <v>1139</v>
      </c>
      <c r="C40" s="39"/>
      <c r="D40" s="196"/>
      <c r="E40" s="196"/>
      <c r="F40" s="196">
        <v>0</v>
      </c>
      <c r="G40" s="196">
        <v>0</v>
      </c>
      <c r="H40" s="196">
        <v>0</v>
      </c>
      <c r="I40" s="196">
        <v>0</v>
      </c>
      <c r="J40" s="196"/>
      <c r="K40" s="196">
        <f t="shared" si="3"/>
        <v>0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270"/>
      <c r="E41" s="270">
        <v>5</v>
      </c>
      <c r="F41" s="270">
        <v>5</v>
      </c>
      <c r="G41" s="270">
        <v>6</v>
      </c>
      <c r="H41" s="270">
        <v>7</v>
      </c>
      <c r="I41" s="270">
        <v>8</v>
      </c>
      <c r="J41" s="270">
        <v>9</v>
      </c>
      <c r="K41" s="270">
        <v>10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f t="shared" si="3"/>
        <v>0</v>
      </c>
      <c r="L42" s="117">
        <v>0</v>
      </c>
      <c r="M42" s="13"/>
      <c r="N42" s="13"/>
    </row>
    <row r="43" spans="1:14" s="14" customFormat="1" ht="15">
      <c r="A43" s="103" t="s">
        <v>190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f>H43-I43</f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1531417</v>
      </c>
      <c r="E44" s="192">
        <f aca="true" t="shared" si="4" ref="E44:L44">E45+E46+E47+E48+E49</f>
        <v>0</v>
      </c>
      <c r="F44" s="192">
        <v>505757</v>
      </c>
      <c r="G44" s="192">
        <f t="shared" si="4"/>
        <v>0</v>
      </c>
      <c r="H44" s="192">
        <f t="shared" si="4"/>
        <v>505755.86</v>
      </c>
      <c r="I44" s="192">
        <f t="shared" si="4"/>
        <v>504930.4</v>
      </c>
      <c r="J44" s="192">
        <f t="shared" si="4"/>
        <v>562568.1699999999</v>
      </c>
      <c r="K44" s="192">
        <f t="shared" si="4"/>
        <v>825.4599999999991</v>
      </c>
      <c r="L44" s="192">
        <f t="shared" si="4"/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194">
        <v>240538</v>
      </c>
      <c r="E45" s="194"/>
      <c r="F45" s="194">
        <v>0</v>
      </c>
      <c r="G45" s="194">
        <v>0</v>
      </c>
      <c r="H45" s="194">
        <v>67313</v>
      </c>
      <c r="I45" s="194">
        <v>67313</v>
      </c>
      <c r="J45" s="194">
        <v>74769.65</v>
      </c>
      <c r="K45" s="194">
        <f aca="true" t="shared" si="5" ref="K45:K53">H45-I45</f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194">
        <v>62300</v>
      </c>
      <c r="E46" s="194"/>
      <c r="F46" s="194">
        <v>0</v>
      </c>
      <c r="G46" s="194">
        <v>0</v>
      </c>
      <c r="H46" s="194">
        <v>16358</v>
      </c>
      <c r="I46" s="194">
        <v>15532.54</v>
      </c>
      <c r="J46" s="194">
        <v>15532.54</v>
      </c>
      <c r="K46" s="194">
        <f t="shared" si="5"/>
        <v>825.4599999999991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194">
        <v>202800</v>
      </c>
      <c r="E47" s="194"/>
      <c r="F47" s="194">
        <v>0</v>
      </c>
      <c r="G47" s="194">
        <v>0</v>
      </c>
      <c r="H47" s="194">
        <v>68890</v>
      </c>
      <c r="I47" s="194">
        <v>68890</v>
      </c>
      <c r="J47" s="194">
        <v>68890</v>
      </c>
      <c r="K47" s="194">
        <f t="shared" si="5"/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194">
        <v>1025779</v>
      </c>
      <c r="E48" s="194"/>
      <c r="F48" s="194">
        <v>0</v>
      </c>
      <c r="G48" s="194">
        <v>0</v>
      </c>
      <c r="H48" s="194">
        <v>353194.86</v>
      </c>
      <c r="I48" s="194">
        <v>353194.86</v>
      </c>
      <c r="J48" s="194">
        <v>403375.98</v>
      </c>
      <c r="K48" s="194">
        <f t="shared" si="5"/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194">
        <v>0</v>
      </c>
      <c r="E49" s="194"/>
      <c r="F49" s="194">
        <v>0</v>
      </c>
      <c r="G49" s="194">
        <v>0</v>
      </c>
      <c r="H49" s="194">
        <v>0</v>
      </c>
      <c r="I49" s="194">
        <v>0</v>
      </c>
      <c r="J49" s="194">
        <v>0</v>
      </c>
      <c r="K49" s="194">
        <f t="shared" si="5"/>
        <v>0</v>
      </c>
      <c r="L49" s="116">
        <v>0</v>
      </c>
      <c r="M49" s="5"/>
      <c r="N49" s="5"/>
    </row>
    <row r="50" spans="1:14" ht="18.75" customHeight="1" hidden="1">
      <c r="A50" s="101"/>
      <c r="B50" s="39"/>
      <c r="C50" s="39"/>
      <c r="D50" s="194">
        <v>0</v>
      </c>
      <c r="E50" s="194"/>
      <c r="F50" s="194">
        <v>0</v>
      </c>
      <c r="G50" s="194">
        <v>0</v>
      </c>
      <c r="H50" s="194">
        <v>0</v>
      </c>
      <c r="I50" s="194">
        <v>0</v>
      </c>
      <c r="J50" s="194">
        <v>0</v>
      </c>
      <c r="K50" s="194">
        <f t="shared" si="5"/>
        <v>0</v>
      </c>
      <c r="L50" s="116">
        <v>0</v>
      </c>
      <c r="M50" s="5"/>
      <c r="N50" s="5"/>
    </row>
    <row r="51" spans="1:14" s="14" customFormat="1" ht="30" customHeight="1">
      <c r="A51" s="103" t="s">
        <v>191</v>
      </c>
      <c r="B51" s="167">
        <v>2280</v>
      </c>
      <c r="C51" s="167">
        <v>210</v>
      </c>
      <c r="D51" s="196">
        <f>D52+D53</f>
        <v>0</v>
      </c>
      <c r="E51" s="196"/>
      <c r="F51" s="196">
        <v>0</v>
      </c>
      <c r="G51" s="196">
        <v>0</v>
      </c>
      <c r="H51" s="196">
        <f>H52+H53</f>
        <v>0</v>
      </c>
      <c r="I51" s="196">
        <f>I52+I53</f>
        <v>0</v>
      </c>
      <c r="J51" s="196">
        <f>J52+J53</f>
        <v>0</v>
      </c>
      <c r="K51" s="196">
        <v>0</v>
      </c>
      <c r="L51" s="117">
        <v>0</v>
      </c>
      <c r="M51" s="13"/>
      <c r="N51" s="13"/>
    </row>
    <row r="52" spans="1:14" s="37" customFormat="1" ht="28.5">
      <c r="A52" s="104" t="s">
        <v>98</v>
      </c>
      <c r="B52" s="39">
        <v>2281</v>
      </c>
      <c r="C52" s="39">
        <v>220</v>
      </c>
      <c r="D52" s="194">
        <v>0</v>
      </c>
      <c r="E52" s="194">
        <v>0</v>
      </c>
      <c r="F52" s="194">
        <v>0</v>
      </c>
      <c r="G52" s="194">
        <v>0</v>
      </c>
      <c r="H52" s="194">
        <v>0</v>
      </c>
      <c r="I52" s="194">
        <v>0</v>
      </c>
      <c r="J52" s="194">
        <v>0</v>
      </c>
      <c r="K52" s="194">
        <f t="shared" si="5"/>
        <v>0</v>
      </c>
      <c r="L52" s="116">
        <f>L55</f>
        <v>0</v>
      </c>
      <c r="M52" s="36"/>
      <c r="N52" s="36"/>
    </row>
    <row r="53" spans="1:14" s="37" customFormat="1" ht="32.25" customHeight="1">
      <c r="A53" s="104" t="s">
        <v>172</v>
      </c>
      <c r="B53" s="39">
        <v>2282</v>
      </c>
      <c r="C53" s="39">
        <v>230</v>
      </c>
      <c r="D53" s="194">
        <v>0</v>
      </c>
      <c r="E53" s="194">
        <v>0</v>
      </c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194">
        <f t="shared" si="5"/>
        <v>0</v>
      </c>
      <c r="L53" s="116">
        <v>0</v>
      </c>
      <c r="M53" s="36"/>
      <c r="N53" s="36"/>
    </row>
    <row r="54" spans="1:14" ht="15.75" customHeight="1">
      <c r="A54" s="175" t="s">
        <v>192</v>
      </c>
      <c r="B54" s="165">
        <v>2400</v>
      </c>
      <c r="C54" s="165">
        <v>240</v>
      </c>
      <c r="D54" s="201">
        <f>D55+D56</f>
        <v>0</v>
      </c>
      <c r="E54" s="201">
        <f aca="true" t="shared" si="6" ref="E54:K54">E55+E56</f>
        <v>0</v>
      </c>
      <c r="F54" s="201">
        <f t="shared" si="6"/>
        <v>0</v>
      </c>
      <c r="G54" s="201">
        <f t="shared" si="6"/>
        <v>0</v>
      </c>
      <c r="H54" s="201">
        <f t="shared" si="6"/>
        <v>0</v>
      </c>
      <c r="I54" s="201">
        <f t="shared" si="6"/>
        <v>0</v>
      </c>
      <c r="J54" s="201">
        <f t="shared" si="6"/>
        <v>0</v>
      </c>
      <c r="K54" s="201">
        <f t="shared" si="6"/>
        <v>0</v>
      </c>
      <c r="L54" s="116">
        <v>0</v>
      </c>
      <c r="M54" s="5"/>
      <c r="N54" s="5"/>
    </row>
    <row r="55" spans="1:14" s="14" customFormat="1" ht="15" customHeight="1">
      <c r="A55" s="176" t="s">
        <v>193</v>
      </c>
      <c r="B55" s="167">
        <v>2410</v>
      </c>
      <c r="C55" s="167">
        <v>250</v>
      </c>
      <c r="D55" s="196">
        <f>D56+D57+D58</f>
        <v>0</v>
      </c>
      <c r="E55" s="196">
        <f aca="true" t="shared" si="7" ref="E55:K55">E58</f>
        <v>0</v>
      </c>
      <c r="F55" s="196">
        <v>0</v>
      </c>
      <c r="G55" s="196">
        <f t="shared" si="7"/>
        <v>0</v>
      </c>
      <c r="H55" s="196">
        <f t="shared" si="7"/>
        <v>0</v>
      </c>
      <c r="I55" s="196">
        <f t="shared" si="7"/>
        <v>0</v>
      </c>
      <c r="J55" s="196">
        <f t="shared" si="7"/>
        <v>0</v>
      </c>
      <c r="K55" s="196">
        <f t="shared" si="7"/>
        <v>0</v>
      </c>
      <c r="L55" s="115">
        <f>SUM(L56:L58)</f>
        <v>0</v>
      </c>
      <c r="M55" s="13"/>
      <c r="N55" s="13"/>
    </row>
    <row r="56" spans="1:14" s="14" customFormat="1" ht="15">
      <c r="A56" s="176" t="s">
        <v>194</v>
      </c>
      <c r="B56" s="167">
        <v>2420</v>
      </c>
      <c r="C56" s="167">
        <v>260</v>
      </c>
      <c r="D56" s="196">
        <v>0</v>
      </c>
      <c r="E56" s="196">
        <v>0</v>
      </c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16">
        <v>0</v>
      </c>
      <c r="M56" s="13"/>
      <c r="N56" s="13"/>
    </row>
    <row r="57" spans="1:14" s="14" customFormat="1" ht="15.75">
      <c r="A57" s="175" t="s">
        <v>195</v>
      </c>
      <c r="B57" s="165">
        <v>2600</v>
      </c>
      <c r="C57" s="165">
        <v>270</v>
      </c>
      <c r="D57" s="201">
        <f>D58+D59+D60</f>
        <v>0</v>
      </c>
      <c r="E57" s="201">
        <f aca="true" t="shared" si="8" ref="E57:K57">E58+E59+E60</f>
        <v>0</v>
      </c>
      <c r="F57" s="201">
        <f t="shared" si="8"/>
        <v>0</v>
      </c>
      <c r="G57" s="201">
        <f t="shared" si="8"/>
        <v>0</v>
      </c>
      <c r="H57" s="201">
        <f t="shared" si="8"/>
        <v>0</v>
      </c>
      <c r="I57" s="201">
        <f t="shared" si="8"/>
        <v>0</v>
      </c>
      <c r="J57" s="201">
        <f t="shared" si="8"/>
        <v>0</v>
      </c>
      <c r="K57" s="201">
        <f t="shared" si="8"/>
        <v>0</v>
      </c>
      <c r="L57" s="116">
        <v>0</v>
      </c>
      <c r="M57" s="13"/>
      <c r="N57" s="13"/>
    </row>
    <row r="58" spans="1:14" s="14" customFormat="1" ht="14.25" customHeight="1">
      <c r="A58" s="176" t="s">
        <v>207</v>
      </c>
      <c r="B58" s="167">
        <v>2610</v>
      </c>
      <c r="C58" s="167">
        <v>280</v>
      </c>
      <c r="D58" s="192">
        <v>0</v>
      </c>
      <c r="E58" s="192">
        <f aca="true" t="shared" si="9" ref="E58:L58">SUM(E59:E61)</f>
        <v>0</v>
      </c>
      <c r="F58" s="192"/>
      <c r="G58" s="192">
        <f t="shared" si="9"/>
        <v>0</v>
      </c>
      <c r="H58" s="192">
        <v>0</v>
      </c>
      <c r="I58" s="192">
        <v>0</v>
      </c>
      <c r="J58" s="192">
        <v>0</v>
      </c>
      <c r="K58" s="192">
        <f t="shared" si="9"/>
        <v>0</v>
      </c>
      <c r="L58" s="115">
        <f t="shared" si="9"/>
        <v>0</v>
      </c>
      <c r="M58" s="13"/>
      <c r="N58" s="13"/>
    </row>
    <row r="59" spans="1:14" ht="27.75" customHeight="1">
      <c r="A59" s="176" t="s">
        <v>55</v>
      </c>
      <c r="B59" s="167">
        <v>2620</v>
      </c>
      <c r="C59" s="167">
        <v>290</v>
      </c>
      <c r="D59" s="194">
        <v>0</v>
      </c>
      <c r="E59" s="194">
        <v>0</v>
      </c>
      <c r="F59" s="194">
        <v>0</v>
      </c>
      <c r="G59" s="194">
        <v>0</v>
      </c>
      <c r="H59" s="194">
        <v>0</v>
      </c>
      <c r="I59" s="194">
        <v>0</v>
      </c>
      <c r="J59" s="194">
        <v>0</v>
      </c>
      <c r="K59" s="194">
        <v>0</v>
      </c>
      <c r="L59" s="116">
        <v>0</v>
      </c>
      <c r="M59" s="5"/>
      <c r="N59" s="5"/>
    </row>
    <row r="60" spans="1:14" ht="29.25" customHeight="1">
      <c r="A60" s="176" t="s">
        <v>196</v>
      </c>
      <c r="B60" s="167">
        <v>2630</v>
      </c>
      <c r="C60" s="167">
        <v>300</v>
      </c>
      <c r="D60" s="194">
        <v>0</v>
      </c>
      <c r="E60" s="194">
        <v>0</v>
      </c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v>0</v>
      </c>
      <c r="L60" s="121">
        <v>0</v>
      </c>
      <c r="M60" s="5"/>
      <c r="N60" s="5"/>
    </row>
    <row r="61" spans="1:14" ht="19.5" customHeight="1">
      <c r="A61" s="169" t="s">
        <v>197</v>
      </c>
      <c r="B61" s="165">
        <v>2700</v>
      </c>
      <c r="C61" s="165">
        <v>310</v>
      </c>
      <c r="D61" s="201">
        <f>D62+D63+D64</f>
        <v>29800</v>
      </c>
      <c r="E61" s="201">
        <f aca="true" t="shared" si="10" ref="E61:K61">E62+E63+E64</f>
        <v>0</v>
      </c>
      <c r="F61" s="201">
        <v>1200</v>
      </c>
      <c r="G61" s="201">
        <f t="shared" si="10"/>
        <v>0</v>
      </c>
      <c r="H61" s="201">
        <f t="shared" si="10"/>
        <v>0</v>
      </c>
      <c r="I61" s="201">
        <f t="shared" si="10"/>
        <v>0</v>
      </c>
      <c r="J61" s="201">
        <f t="shared" si="10"/>
        <v>0</v>
      </c>
      <c r="K61" s="201">
        <f t="shared" si="10"/>
        <v>0</v>
      </c>
      <c r="L61" s="121">
        <v>0</v>
      </c>
      <c r="M61" s="5"/>
      <c r="N61" s="5"/>
    </row>
    <row r="62" spans="1:14" s="14" customFormat="1" ht="17.25" customHeight="1">
      <c r="A62" s="172" t="s">
        <v>43</v>
      </c>
      <c r="B62" s="167">
        <v>2710</v>
      </c>
      <c r="C62" s="167">
        <v>320</v>
      </c>
      <c r="D62" s="196">
        <v>0</v>
      </c>
      <c r="E62" s="196">
        <v>0</v>
      </c>
      <c r="F62" s="196">
        <v>0</v>
      </c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11">
        <v>0</v>
      </c>
      <c r="M62" s="13"/>
      <c r="N62" s="13"/>
    </row>
    <row r="63" spans="1:14" s="1" customFormat="1" ht="15" customHeight="1">
      <c r="A63" s="172" t="s">
        <v>73</v>
      </c>
      <c r="B63" s="167">
        <v>2720</v>
      </c>
      <c r="C63" s="167">
        <v>330</v>
      </c>
      <c r="D63" s="272">
        <v>0</v>
      </c>
      <c r="E63" s="272">
        <f aca="true" t="shared" si="11" ref="E63:K63">SUM(E64,E76,E77)</f>
        <v>0</v>
      </c>
      <c r="F63" s="272">
        <f t="shared" si="11"/>
        <v>0</v>
      </c>
      <c r="G63" s="272">
        <f t="shared" si="11"/>
        <v>0</v>
      </c>
      <c r="H63" s="272">
        <v>0</v>
      </c>
      <c r="I63" s="272">
        <v>0</v>
      </c>
      <c r="J63" s="272">
        <v>0</v>
      </c>
      <c r="K63" s="272">
        <f t="shared" si="11"/>
        <v>0</v>
      </c>
      <c r="L63" s="118">
        <f>SUM(L64,L76,L77)</f>
        <v>0</v>
      </c>
      <c r="M63" s="18"/>
      <c r="N63" s="18"/>
    </row>
    <row r="64" spans="1:14" s="1" customFormat="1" ht="14.25" customHeight="1">
      <c r="A64" s="172" t="s">
        <v>198</v>
      </c>
      <c r="B64" s="167">
        <v>2730</v>
      </c>
      <c r="C64" s="167">
        <v>340</v>
      </c>
      <c r="D64" s="211">
        <v>29800</v>
      </c>
      <c r="E64" s="211">
        <f>SUM(E65:E66,E71)</f>
        <v>0</v>
      </c>
      <c r="F64" s="211">
        <f>SUM(F65:F66,F71)</f>
        <v>0</v>
      </c>
      <c r="G64" s="211">
        <f>SUM(G65:G66,G71)</f>
        <v>0</v>
      </c>
      <c r="H64" s="211"/>
      <c r="I64" s="211"/>
      <c r="J64" s="211"/>
      <c r="K64" s="211">
        <f>H64-I64</f>
        <v>0</v>
      </c>
      <c r="L64" s="118">
        <f>SUM(L65:L66,L71)</f>
        <v>0</v>
      </c>
      <c r="M64" s="18"/>
      <c r="N64" s="18"/>
    </row>
    <row r="65" spans="1:14" s="14" customFormat="1" ht="16.5" customHeight="1">
      <c r="A65" s="169" t="s">
        <v>199</v>
      </c>
      <c r="B65" s="165">
        <v>2800</v>
      </c>
      <c r="C65" s="165">
        <v>350</v>
      </c>
      <c r="D65" s="201">
        <v>0</v>
      </c>
      <c r="E65" s="201"/>
      <c r="F65" s="201">
        <v>0</v>
      </c>
      <c r="G65" s="201">
        <v>0</v>
      </c>
      <c r="H65" s="201">
        <v>0</v>
      </c>
      <c r="I65" s="201">
        <v>0</v>
      </c>
      <c r="J65" s="201">
        <v>0</v>
      </c>
      <c r="K65" s="201">
        <f>H65-I65</f>
        <v>0</v>
      </c>
      <c r="L65" s="111">
        <v>0</v>
      </c>
      <c r="M65" s="13"/>
      <c r="N65" s="13"/>
    </row>
    <row r="66" spans="1:14" s="14" customFormat="1" ht="15.75" customHeight="1">
      <c r="A66" s="178" t="s">
        <v>46</v>
      </c>
      <c r="B66" s="46">
        <v>3000</v>
      </c>
      <c r="C66" s="46">
        <v>360</v>
      </c>
      <c r="D66" s="191">
        <f>D67+D90</f>
        <v>0</v>
      </c>
      <c r="E66" s="191">
        <f aca="true" t="shared" si="12" ref="E66:K66">E67+E90</f>
        <v>0</v>
      </c>
      <c r="F66" s="191">
        <f t="shared" si="12"/>
        <v>0</v>
      </c>
      <c r="G66" s="191">
        <f t="shared" si="12"/>
        <v>0</v>
      </c>
      <c r="H66" s="191">
        <f t="shared" si="12"/>
        <v>0</v>
      </c>
      <c r="I66" s="191">
        <f t="shared" si="12"/>
        <v>0</v>
      </c>
      <c r="J66" s="191">
        <f t="shared" si="12"/>
        <v>0</v>
      </c>
      <c r="K66" s="191">
        <f t="shared" si="12"/>
        <v>0</v>
      </c>
      <c r="L66" s="111">
        <v>0</v>
      </c>
      <c r="M66" s="13"/>
      <c r="N66" s="13"/>
    </row>
    <row r="67" spans="1:14" ht="14.25" customHeight="1">
      <c r="A67" s="105" t="s">
        <v>47</v>
      </c>
      <c r="B67" s="46">
        <v>3100</v>
      </c>
      <c r="C67" s="46">
        <v>370</v>
      </c>
      <c r="D67" s="201">
        <f>D68+D69+D74+D78+D88+D89</f>
        <v>0</v>
      </c>
      <c r="E67" s="201">
        <f aca="true" t="shared" si="13" ref="E67:K67">E68+E69+E74+E78+E88+E89</f>
        <v>0</v>
      </c>
      <c r="F67" s="201">
        <f t="shared" si="13"/>
        <v>0</v>
      </c>
      <c r="G67" s="201">
        <f t="shared" si="13"/>
        <v>0</v>
      </c>
      <c r="H67" s="201">
        <f t="shared" si="13"/>
        <v>0</v>
      </c>
      <c r="I67" s="201">
        <f t="shared" si="13"/>
        <v>0</v>
      </c>
      <c r="J67" s="201">
        <f t="shared" si="13"/>
        <v>0</v>
      </c>
      <c r="K67" s="201">
        <f t="shared" si="13"/>
        <v>0</v>
      </c>
      <c r="L67" s="111">
        <v>0</v>
      </c>
      <c r="M67" s="5"/>
      <c r="N67" s="5"/>
    </row>
    <row r="68" spans="1:14" ht="30" customHeight="1">
      <c r="A68" s="176" t="s">
        <v>48</v>
      </c>
      <c r="B68" s="167">
        <v>3110</v>
      </c>
      <c r="C68" s="167">
        <v>380</v>
      </c>
      <c r="D68" s="196">
        <v>0</v>
      </c>
      <c r="E68" s="196">
        <v>0</v>
      </c>
      <c r="F68" s="196">
        <v>0</v>
      </c>
      <c r="G68" s="196">
        <v>0</v>
      </c>
      <c r="H68" s="196">
        <v>0</v>
      </c>
      <c r="I68" s="196">
        <v>0</v>
      </c>
      <c r="J68" s="196">
        <v>0</v>
      </c>
      <c r="K68" s="196">
        <v>0</v>
      </c>
      <c r="L68" s="114">
        <v>0</v>
      </c>
      <c r="M68" s="5"/>
      <c r="N68" s="5"/>
    </row>
    <row r="69" spans="1:14" ht="15" customHeight="1" thickBot="1">
      <c r="A69" s="172" t="s">
        <v>49</v>
      </c>
      <c r="B69" s="167">
        <v>3120</v>
      </c>
      <c r="C69" s="167">
        <v>390</v>
      </c>
      <c r="D69" s="196">
        <f>D70+D72</f>
        <v>0</v>
      </c>
      <c r="E69" s="196">
        <f aca="true" t="shared" si="14" ref="E69:K69">E70+E72</f>
        <v>0</v>
      </c>
      <c r="F69" s="196">
        <f t="shared" si="14"/>
        <v>0</v>
      </c>
      <c r="G69" s="196">
        <f t="shared" si="14"/>
        <v>0</v>
      </c>
      <c r="H69" s="196">
        <f t="shared" si="14"/>
        <v>0</v>
      </c>
      <c r="I69" s="196">
        <f t="shared" si="14"/>
        <v>0</v>
      </c>
      <c r="J69" s="196">
        <f t="shared" si="14"/>
        <v>0</v>
      </c>
      <c r="K69" s="196">
        <f t="shared" si="14"/>
        <v>0</v>
      </c>
      <c r="L69" s="111">
        <v>0</v>
      </c>
      <c r="M69" s="5"/>
      <c r="N69" s="5"/>
    </row>
    <row r="70" spans="1:14" ht="12.75" customHeight="1" thickTop="1">
      <c r="A70" s="177" t="s">
        <v>200</v>
      </c>
      <c r="B70" s="174">
        <v>3121</v>
      </c>
      <c r="C70" s="174">
        <v>400</v>
      </c>
      <c r="D70" s="198"/>
      <c r="E70" s="198"/>
      <c r="F70" s="198"/>
      <c r="G70" s="198"/>
      <c r="H70" s="198"/>
      <c r="I70" s="198"/>
      <c r="J70" s="198"/>
      <c r="K70" s="198"/>
      <c r="L70" s="110">
        <v>10</v>
      </c>
      <c r="M70" s="5"/>
      <c r="N70" s="5"/>
    </row>
    <row r="71" spans="1:14" s="14" customFormat="1" ht="21" customHeight="1" hidden="1">
      <c r="A71" s="173" t="s">
        <v>56</v>
      </c>
      <c r="B71" s="174">
        <v>2122</v>
      </c>
      <c r="C71" s="174"/>
      <c r="D71" s="192">
        <f aca="true" t="shared" si="15" ref="D71:L71">SUM(D72:D75)</f>
        <v>0</v>
      </c>
      <c r="E71" s="192">
        <f t="shared" si="15"/>
        <v>0</v>
      </c>
      <c r="F71" s="192">
        <f t="shared" si="15"/>
        <v>0</v>
      </c>
      <c r="G71" s="192">
        <f t="shared" si="15"/>
        <v>0</v>
      </c>
      <c r="H71" s="192">
        <f t="shared" si="15"/>
        <v>0</v>
      </c>
      <c r="I71" s="192">
        <f t="shared" si="15"/>
        <v>0</v>
      </c>
      <c r="J71" s="192">
        <f t="shared" si="15"/>
        <v>0</v>
      </c>
      <c r="K71" s="192">
        <f t="shared" si="15"/>
        <v>0</v>
      </c>
      <c r="L71" s="115">
        <f t="shared" si="15"/>
        <v>0</v>
      </c>
      <c r="M71" s="13"/>
      <c r="N71" s="13"/>
    </row>
    <row r="72" spans="1:14" ht="15">
      <c r="A72" s="179" t="s">
        <v>201</v>
      </c>
      <c r="B72" s="174">
        <v>3122</v>
      </c>
      <c r="C72" s="174">
        <v>410</v>
      </c>
      <c r="D72" s="194">
        <v>0</v>
      </c>
      <c r="E72" s="194">
        <v>0</v>
      </c>
      <c r="F72" s="194">
        <v>0</v>
      </c>
      <c r="G72" s="194">
        <v>0</v>
      </c>
      <c r="H72" s="194">
        <v>0</v>
      </c>
      <c r="I72" s="194">
        <v>0</v>
      </c>
      <c r="J72" s="194">
        <v>0</v>
      </c>
      <c r="K72" s="194">
        <v>0</v>
      </c>
      <c r="L72" s="111">
        <v>0</v>
      </c>
      <c r="M72" s="5"/>
      <c r="N72" s="5"/>
    </row>
    <row r="73" spans="1:14" ht="15" hidden="1">
      <c r="A73" s="88"/>
      <c r="B73" s="89"/>
      <c r="C73" s="89"/>
      <c r="D73" s="194">
        <v>0</v>
      </c>
      <c r="E73" s="194">
        <v>0</v>
      </c>
      <c r="F73" s="194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v>0</v>
      </c>
      <c r="L73" s="111">
        <v>0</v>
      </c>
      <c r="M73" s="5"/>
      <c r="N73" s="5"/>
    </row>
    <row r="74" spans="1:14" ht="15" customHeight="1">
      <c r="A74" s="180" t="s">
        <v>146</v>
      </c>
      <c r="B74" s="167">
        <v>3130</v>
      </c>
      <c r="C74" s="167">
        <v>420</v>
      </c>
      <c r="D74" s="196">
        <f>D75+D77</f>
        <v>0</v>
      </c>
      <c r="E74" s="196">
        <f aca="true" t="shared" si="16" ref="E74:K74">E75+E77</f>
        <v>0</v>
      </c>
      <c r="F74" s="196">
        <f t="shared" si="16"/>
        <v>0</v>
      </c>
      <c r="G74" s="196">
        <f t="shared" si="16"/>
        <v>0</v>
      </c>
      <c r="H74" s="196">
        <f t="shared" si="16"/>
        <v>0</v>
      </c>
      <c r="I74" s="196">
        <f t="shared" si="16"/>
        <v>0</v>
      </c>
      <c r="J74" s="196">
        <f t="shared" si="16"/>
        <v>0</v>
      </c>
      <c r="K74" s="196">
        <f t="shared" si="16"/>
        <v>0</v>
      </c>
      <c r="L74" s="111">
        <v>0</v>
      </c>
      <c r="M74" s="5"/>
      <c r="N74" s="5"/>
    </row>
    <row r="75" spans="1:14" ht="14.25" customHeight="1">
      <c r="A75" s="95" t="s">
        <v>202</v>
      </c>
      <c r="B75" s="39">
        <v>3131</v>
      </c>
      <c r="C75" s="39">
        <v>430</v>
      </c>
      <c r="D75" s="194">
        <v>0</v>
      </c>
      <c r="E75" s="194">
        <v>0</v>
      </c>
      <c r="F75" s="194">
        <v>0</v>
      </c>
      <c r="G75" s="194">
        <v>0</v>
      </c>
      <c r="H75" s="194">
        <v>0</v>
      </c>
      <c r="I75" s="194">
        <v>0</v>
      </c>
      <c r="J75" s="194">
        <v>0</v>
      </c>
      <c r="K75" s="194">
        <v>0</v>
      </c>
      <c r="L75" s="111">
        <v>0</v>
      </c>
      <c r="M75" s="5"/>
      <c r="N75" s="5"/>
    </row>
    <row r="76" spans="1:14" ht="15" customHeight="1" hidden="1">
      <c r="A76" s="95" t="s">
        <v>147</v>
      </c>
      <c r="B76" s="39">
        <v>2132</v>
      </c>
      <c r="C76" s="39"/>
      <c r="D76" s="194">
        <v>0</v>
      </c>
      <c r="E76" s="194">
        <v>0</v>
      </c>
      <c r="F76" s="194">
        <v>0</v>
      </c>
      <c r="G76" s="194">
        <v>0</v>
      </c>
      <c r="H76" s="194">
        <v>0</v>
      </c>
      <c r="I76" s="194">
        <v>0</v>
      </c>
      <c r="J76" s="194">
        <v>0</v>
      </c>
      <c r="K76" s="194">
        <v>0</v>
      </c>
      <c r="L76" s="116">
        <v>0</v>
      </c>
      <c r="M76" s="5"/>
      <c r="N76" s="5"/>
    </row>
    <row r="77" spans="1:14" ht="13.5" customHeight="1">
      <c r="A77" s="95" t="s">
        <v>148</v>
      </c>
      <c r="B77" s="39">
        <v>3132</v>
      </c>
      <c r="C77" s="39">
        <v>440</v>
      </c>
      <c r="D77" s="194">
        <v>0</v>
      </c>
      <c r="E77" s="194">
        <v>0</v>
      </c>
      <c r="F77" s="194">
        <v>0</v>
      </c>
      <c r="G77" s="194">
        <v>0</v>
      </c>
      <c r="H77" s="194">
        <v>0</v>
      </c>
      <c r="I77" s="194">
        <v>0</v>
      </c>
      <c r="J77" s="194">
        <v>0</v>
      </c>
      <c r="K77" s="194">
        <v>0</v>
      </c>
      <c r="L77" s="116">
        <v>0</v>
      </c>
      <c r="M77" s="5"/>
      <c r="N77" s="5"/>
    </row>
    <row r="78" spans="1:14" ht="12.75" customHeight="1">
      <c r="A78" s="180" t="s">
        <v>101</v>
      </c>
      <c r="B78" s="167">
        <v>3140</v>
      </c>
      <c r="C78" s="167">
        <v>450</v>
      </c>
      <c r="D78" s="268">
        <f>D79+D81+D87</f>
        <v>0</v>
      </c>
      <c r="E78" s="268">
        <f aca="true" t="shared" si="17" ref="E78:K78">E79+E81+E87</f>
        <v>0</v>
      </c>
      <c r="F78" s="268">
        <f t="shared" si="17"/>
        <v>0</v>
      </c>
      <c r="G78" s="268">
        <f t="shared" si="17"/>
        <v>0</v>
      </c>
      <c r="H78" s="268">
        <f t="shared" si="17"/>
        <v>0</v>
      </c>
      <c r="I78" s="268">
        <f t="shared" si="17"/>
        <v>0</v>
      </c>
      <c r="J78" s="268">
        <f t="shared" si="17"/>
        <v>0</v>
      </c>
      <c r="K78" s="268">
        <f t="shared" si="17"/>
        <v>0</v>
      </c>
      <c r="L78" s="120" t="s">
        <v>80</v>
      </c>
      <c r="M78" s="5"/>
      <c r="N78" s="5"/>
    </row>
    <row r="79" spans="1:14" ht="13.5" customHeight="1">
      <c r="A79" s="95" t="s">
        <v>203</v>
      </c>
      <c r="B79" s="39">
        <v>3141</v>
      </c>
      <c r="C79" s="39">
        <v>460</v>
      </c>
      <c r="D79" s="255">
        <v>0</v>
      </c>
      <c r="E79" s="255"/>
      <c r="F79" s="255">
        <v>0</v>
      </c>
      <c r="G79" s="255">
        <v>0</v>
      </c>
      <c r="H79" s="255">
        <v>0</v>
      </c>
      <c r="I79" s="255">
        <v>0</v>
      </c>
      <c r="J79" s="255">
        <v>0</v>
      </c>
      <c r="K79" s="255">
        <v>0</v>
      </c>
      <c r="L79" s="82"/>
      <c r="M79" s="5"/>
      <c r="N79" s="5"/>
    </row>
    <row r="80" spans="1:12" ht="18.75" customHeight="1" hidden="1" thickTop="1">
      <c r="A80" s="92" t="s">
        <v>103</v>
      </c>
      <c r="B80" s="39">
        <v>2142</v>
      </c>
      <c r="C80" s="39"/>
      <c r="D80" s="255"/>
      <c r="E80" s="255"/>
      <c r="F80" s="255"/>
      <c r="G80" s="255"/>
      <c r="H80" s="255"/>
      <c r="I80" s="255"/>
      <c r="J80" s="255"/>
      <c r="K80" s="255"/>
      <c r="L80" s="110">
        <v>11</v>
      </c>
    </row>
    <row r="81" spans="1:12" ht="14.25" customHeight="1">
      <c r="A81" s="92" t="s">
        <v>204</v>
      </c>
      <c r="B81" s="39">
        <v>3142</v>
      </c>
      <c r="C81" s="39">
        <v>470</v>
      </c>
      <c r="D81" s="255">
        <v>0</v>
      </c>
      <c r="E81" s="255"/>
      <c r="F81" s="255">
        <v>0</v>
      </c>
      <c r="G81" s="255">
        <v>0</v>
      </c>
      <c r="H81" s="255">
        <v>0</v>
      </c>
      <c r="I81" s="255">
        <v>0</v>
      </c>
      <c r="J81" s="255">
        <v>0</v>
      </c>
      <c r="K81" s="255">
        <v>0</v>
      </c>
      <c r="L81" s="111">
        <v>0</v>
      </c>
    </row>
    <row r="82" spans="1:12" ht="18.75" customHeight="1" hidden="1" thickBot="1">
      <c r="A82" s="92"/>
      <c r="B82" s="145"/>
      <c r="C82" s="145"/>
      <c r="D82" s="232"/>
      <c r="E82" s="232"/>
      <c r="F82" s="232"/>
      <c r="G82" s="232"/>
      <c r="H82" s="232"/>
      <c r="I82" s="232"/>
      <c r="J82" s="232"/>
      <c r="K82" s="233"/>
      <c r="L82" s="111">
        <v>0</v>
      </c>
    </row>
    <row r="83" spans="1:14" ht="23.25" customHeight="1" hidden="1" thickTop="1">
      <c r="A83" s="92"/>
      <c r="B83" s="145"/>
      <c r="C83" s="145"/>
      <c r="D83" s="234"/>
      <c r="E83" s="234"/>
      <c r="F83" s="234"/>
      <c r="G83" s="234"/>
      <c r="H83" s="234"/>
      <c r="I83" s="234"/>
      <c r="J83" s="234"/>
      <c r="K83" s="234"/>
      <c r="L83" s="111">
        <v>0</v>
      </c>
      <c r="M83" s="9"/>
      <c r="N83" s="9"/>
    </row>
    <row r="84" spans="1:14" ht="19.5" customHeight="1" hidden="1">
      <c r="A84" s="92"/>
      <c r="B84" s="145"/>
      <c r="C84" s="145"/>
      <c r="D84" s="200">
        <v>0</v>
      </c>
      <c r="E84" s="200">
        <v>0</v>
      </c>
      <c r="F84" s="200">
        <v>0</v>
      </c>
      <c r="G84" s="200">
        <v>0</v>
      </c>
      <c r="H84" s="200">
        <v>0</v>
      </c>
      <c r="I84" s="200">
        <v>0</v>
      </c>
      <c r="J84" s="200">
        <v>0</v>
      </c>
      <c r="K84" s="200">
        <v>0</v>
      </c>
      <c r="L84" s="111">
        <v>0</v>
      </c>
      <c r="M84" s="5"/>
      <c r="N84" s="5"/>
    </row>
    <row r="85" spans="1:14" ht="18" customHeight="1" hidden="1">
      <c r="A85" s="92"/>
      <c r="B85" s="145"/>
      <c r="C85" s="145"/>
      <c r="D85" s="200">
        <v>0</v>
      </c>
      <c r="E85" s="200">
        <v>0</v>
      </c>
      <c r="F85" s="200">
        <v>0</v>
      </c>
      <c r="G85" s="200">
        <v>0</v>
      </c>
      <c r="H85" s="200">
        <v>0</v>
      </c>
      <c r="I85" s="200">
        <v>0</v>
      </c>
      <c r="J85" s="200">
        <v>0</v>
      </c>
      <c r="K85" s="200">
        <v>0</v>
      </c>
      <c r="L85" s="109">
        <v>0</v>
      </c>
      <c r="M85" s="5"/>
      <c r="N85" s="5"/>
    </row>
    <row r="86" spans="1:14" ht="14.25" customHeight="1" hidden="1">
      <c r="A86" s="68">
        <v>1</v>
      </c>
      <c r="B86" s="39">
        <v>2</v>
      </c>
      <c r="C86" s="39"/>
      <c r="D86" s="200">
        <v>0</v>
      </c>
      <c r="E86" s="200">
        <v>0</v>
      </c>
      <c r="F86" s="200">
        <v>0</v>
      </c>
      <c r="G86" s="200">
        <v>0</v>
      </c>
      <c r="H86" s="200">
        <v>0</v>
      </c>
      <c r="I86" s="200">
        <v>0</v>
      </c>
      <c r="J86" s="200">
        <v>0</v>
      </c>
      <c r="K86" s="200">
        <v>0</v>
      </c>
      <c r="L86" s="109">
        <v>0</v>
      </c>
      <c r="M86" s="5"/>
      <c r="N86" s="5"/>
    </row>
    <row r="87" spans="1:14" ht="15" customHeight="1">
      <c r="A87" s="95" t="s">
        <v>105</v>
      </c>
      <c r="B87" s="39">
        <v>3143</v>
      </c>
      <c r="C87" s="39">
        <v>480</v>
      </c>
      <c r="D87" s="200">
        <v>0</v>
      </c>
      <c r="E87" s="200">
        <v>0</v>
      </c>
      <c r="F87" s="200">
        <v>0</v>
      </c>
      <c r="G87" s="200">
        <v>0</v>
      </c>
      <c r="H87" s="200">
        <v>0</v>
      </c>
      <c r="I87" s="200">
        <v>0</v>
      </c>
      <c r="J87" s="200">
        <v>0</v>
      </c>
      <c r="K87" s="200">
        <v>0</v>
      </c>
      <c r="L87" s="121">
        <f>SUM(L88,L105)</f>
        <v>0</v>
      </c>
      <c r="M87" s="5"/>
      <c r="N87" s="5"/>
    </row>
    <row r="88" spans="1:14" ht="15">
      <c r="A88" s="180" t="s">
        <v>78</v>
      </c>
      <c r="B88" s="167">
        <v>3150</v>
      </c>
      <c r="C88" s="167">
        <v>490</v>
      </c>
      <c r="D88" s="196">
        <v>0</v>
      </c>
      <c r="E88" s="196">
        <v>0</v>
      </c>
      <c r="F88" s="196"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21">
        <f>SUM(L89,L96)</f>
        <v>0</v>
      </c>
      <c r="M88" s="5"/>
      <c r="N88" s="5"/>
    </row>
    <row r="89" spans="1:14" s="1" customFormat="1" ht="15">
      <c r="A89" s="180" t="s">
        <v>106</v>
      </c>
      <c r="B89" s="167">
        <v>3160</v>
      </c>
      <c r="C89" s="167">
        <v>500</v>
      </c>
      <c r="D89" s="196">
        <v>0</v>
      </c>
      <c r="E89" s="196">
        <v>0</v>
      </c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22">
        <f>SUM(L90:L95)</f>
        <v>0</v>
      </c>
      <c r="M89" s="18"/>
      <c r="N89" s="18"/>
    </row>
    <row r="90" spans="1:14" s="1" customFormat="1" ht="15.75">
      <c r="A90" s="181" t="s">
        <v>58</v>
      </c>
      <c r="B90" s="165">
        <v>3200</v>
      </c>
      <c r="C90" s="165">
        <v>510</v>
      </c>
      <c r="D90" s="205">
        <f>D91+D92+D93+D94</f>
        <v>0</v>
      </c>
      <c r="E90" s="205">
        <f aca="true" t="shared" si="18" ref="E90:K90">E91+E92+E93+E94</f>
        <v>0</v>
      </c>
      <c r="F90" s="205">
        <f t="shared" si="18"/>
        <v>0</v>
      </c>
      <c r="G90" s="205">
        <f t="shared" si="18"/>
        <v>0</v>
      </c>
      <c r="H90" s="205">
        <f t="shared" si="18"/>
        <v>0</v>
      </c>
      <c r="I90" s="205">
        <f t="shared" si="18"/>
        <v>0</v>
      </c>
      <c r="J90" s="205">
        <f t="shared" si="18"/>
        <v>0</v>
      </c>
      <c r="K90" s="205">
        <f t="shared" si="18"/>
        <v>0</v>
      </c>
      <c r="L90" s="118">
        <f>SUM(L93,L108)</f>
        <v>0</v>
      </c>
      <c r="M90" s="18"/>
      <c r="N90" s="18"/>
    </row>
    <row r="91" spans="1:14" s="1" customFormat="1" ht="29.25">
      <c r="A91" s="180" t="s">
        <v>107</v>
      </c>
      <c r="B91" s="167">
        <v>3210</v>
      </c>
      <c r="C91" s="167">
        <v>520</v>
      </c>
      <c r="D91" s="211">
        <f aca="true" t="shared" si="19" ref="D91:K91">SUM(D95,D109)</f>
        <v>0</v>
      </c>
      <c r="E91" s="211">
        <f t="shared" si="19"/>
        <v>0</v>
      </c>
      <c r="F91" s="211">
        <f t="shared" si="19"/>
        <v>0</v>
      </c>
      <c r="G91" s="211">
        <f t="shared" si="19"/>
        <v>0</v>
      </c>
      <c r="H91" s="211">
        <f t="shared" si="19"/>
        <v>0</v>
      </c>
      <c r="I91" s="211">
        <f t="shared" si="19"/>
        <v>0</v>
      </c>
      <c r="J91" s="211">
        <f t="shared" si="19"/>
        <v>0</v>
      </c>
      <c r="K91" s="211">
        <f t="shared" si="19"/>
        <v>0</v>
      </c>
      <c r="L91" s="118"/>
      <c r="M91" s="18"/>
      <c r="N91" s="18"/>
    </row>
    <row r="92" spans="1:14" s="1" customFormat="1" ht="30" customHeight="1">
      <c r="A92" s="182" t="s">
        <v>75</v>
      </c>
      <c r="B92" s="167">
        <v>3220</v>
      </c>
      <c r="C92" s="167">
        <v>530</v>
      </c>
      <c r="D92" s="211">
        <f aca="true" t="shared" si="20" ref="D92:K92">SUM(D96,D110)</f>
        <v>0</v>
      </c>
      <c r="E92" s="211">
        <f t="shared" si="20"/>
        <v>0</v>
      </c>
      <c r="F92" s="211">
        <f t="shared" si="20"/>
        <v>0</v>
      </c>
      <c r="G92" s="211">
        <f t="shared" si="20"/>
        <v>0</v>
      </c>
      <c r="H92" s="211">
        <f t="shared" si="20"/>
        <v>0</v>
      </c>
      <c r="I92" s="211">
        <f t="shared" si="20"/>
        <v>0</v>
      </c>
      <c r="J92" s="211">
        <f t="shared" si="20"/>
        <v>0</v>
      </c>
      <c r="K92" s="211">
        <f t="shared" si="20"/>
        <v>0</v>
      </c>
      <c r="L92" s="118"/>
      <c r="M92" s="18"/>
      <c r="N92" s="18"/>
    </row>
    <row r="93" spans="1:14" s="20" customFormat="1" ht="28.5">
      <c r="A93" s="182" t="s">
        <v>205</v>
      </c>
      <c r="B93" s="167">
        <v>3230</v>
      </c>
      <c r="C93" s="167">
        <v>540</v>
      </c>
      <c r="D93" s="211">
        <f aca="true" t="shared" si="21" ref="D93:K94">SUM(D95,D104)</f>
        <v>0</v>
      </c>
      <c r="E93" s="211">
        <f t="shared" si="21"/>
        <v>0</v>
      </c>
      <c r="F93" s="211">
        <f t="shared" si="21"/>
        <v>0</v>
      </c>
      <c r="G93" s="211">
        <f t="shared" si="21"/>
        <v>0</v>
      </c>
      <c r="H93" s="211">
        <f t="shared" si="21"/>
        <v>0</v>
      </c>
      <c r="I93" s="211">
        <f t="shared" si="21"/>
        <v>0</v>
      </c>
      <c r="J93" s="211">
        <f t="shared" si="21"/>
        <v>0</v>
      </c>
      <c r="K93" s="211">
        <f t="shared" si="21"/>
        <v>0</v>
      </c>
      <c r="L93" s="111">
        <v>0</v>
      </c>
      <c r="M93" s="19"/>
      <c r="N93" s="19"/>
    </row>
    <row r="94" spans="1:14" s="20" customFormat="1" ht="20.25" customHeight="1">
      <c r="A94" s="182" t="s">
        <v>108</v>
      </c>
      <c r="B94" s="167">
        <v>3240</v>
      </c>
      <c r="C94" s="167">
        <v>550</v>
      </c>
      <c r="D94" s="211">
        <f t="shared" si="21"/>
        <v>0</v>
      </c>
      <c r="E94" s="211">
        <f t="shared" si="21"/>
        <v>0</v>
      </c>
      <c r="F94" s="211">
        <f t="shared" si="21"/>
        <v>0</v>
      </c>
      <c r="G94" s="211">
        <f t="shared" si="21"/>
        <v>0</v>
      </c>
      <c r="H94" s="211">
        <f t="shared" si="21"/>
        <v>0</v>
      </c>
      <c r="I94" s="211">
        <f t="shared" si="21"/>
        <v>0</v>
      </c>
      <c r="J94" s="211">
        <f t="shared" si="21"/>
        <v>0</v>
      </c>
      <c r="K94" s="211">
        <f t="shared" si="21"/>
        <v>0</v>
      </c>
      <c r="L94" s="111"/>
      <c r="M94" s="19"/>
      <c r="N94" s="19"/>
    </row>
    <row r="95" spans="1:14" s="14" customFormat="1" ht="15.75">
      <c r="A95" s="184" t="s">
        <v>59</v>
      </c>
      <c r="B95" s="46">
        <v>4100</v>
      </c>
      <c r="C95" s="46">
        <v>560</v>
      </c>
      <c r="D95" s="205">
        <f>D96</f>
        <v>0</v>
      </c>
      <c r="E95" s="205">
        <f aca="true" t="shared" si="22" ref="E95:K95">E96</f>
        <v>0</v>
      </c>
      <c r="F95" s="205">
        <f t="shared" si="22"/>
        <v>0</v>
      </c>
      <c r="G95" s="205">
        <f t="shared" si="22"/>
        <v>0</v>
      </c>
      <c r="H95" s="205">
        <f t="shared" si="22"/>
        <v>0</v>
      </c>
      <c r="I95" s="205">
        <f t="shared" si="22"/>
        <v>0</v>
      </c>
      <c r="J95" s="205">
        <f t="shared" si="22"/>
        <v>0</v>
      </c>
      <c r="K95" s="205">
        <f t="shared" si="22"/>
        <v>0</v>
      </c>
      <c r="L95" s="111">
        <v>0</v>
      </c>
      <c r="M95" s="13"/>
      <c r="N95" s="13"/>
    </row>
    <row r="96" spans="1:14" ht="15">
      <c r="A96" s="94" t="s">
        <v>60</v>
      </c>
      <c r="B96" s="41">
        <v>4110</v>
      </c>
      <c r="C96" s="41">
        <v>570</v>
      </c>
      <c r="D96" s="206">
        <f>D97+D98+D99</f>
        <v>0</v>
      </c>
      <c r="E96" s="206">
        <f aca="true" t="shared" si="23" ref="E96:K96">E97+E98+E99</f>
        <v>0</v>
      </c>
      <c r="F96" s="206">
        <f t="shared" si="23"/>
        <v>0</v>
      </c>
      <c r="G96" s="206">
        <f t="shared" si="23"/>
        <v>0</v>
      </c>
      <c r="H96" s="206">
        <f t="shared" si="23"/>
        <v>0</v>
      </c>
      <c r="I96" s="206">
        <f t="shared" si="23"/>
        <v>0</v>
      </c>
      <c r="J96" s="206">
        <f t="shared" si="23"/>
        <v>0</v>
      </c>
      <c r="K96" s="206">
        <f t="shared" si="23"/>
        <v>0</v>
      </c>
      <c r="L96" s="111">
        <v>0</v>
      </c>
      <c r="M96" s="5"/>
      <c r="N96" s="5"/>
    </row>
    <row r="97" spans="1:14" ht="27.75" customHeight="1">
      <c r="A97" s="95" t="s">
        <v>61</v>
      </c>
      <c r="B97" s="39">
        <v>4111</v>
      </c>
      <c r="C97" s="39">
        <v>580</v>
      </c>
      <c r="D97" s="221">
        <f aca="true" t="shared" si="24" ref="D97:K97">SUM(D98:D105)</f>
        <v>0</v>
      </c>
      <c r="E97" s="221">
        <f t="shared" si="24"/>
        <v>0</v>
      </c>
      <c r="F97" s="221">
        <f t="shared" si="24"/>
        <v>0</v>
      </c>
      <c r="G97" s="221">
        <f t="shared" si="24"/>
        <v>0</v>
      </c>
      <c r="H97" s="221">
        <f t="shared" si="24"/>
        <v>0</v>
      </c>
      <c r="I97" s="221">
        <f t="shared" si="24"/>
        <v>0</v>
      </c>
      <c r="J97" s="221">
        <f t="shared" si="24"/>
        <v>0</v>
      </c>
      <c r="K97" s="221">
        <f t="shared" si="24"/>
        <v>0</v>
      </c>
      <c r="L97" s="111">
        <v>0</v>
      </c>
      <c r="M97" s="5"/>
      <c r="N97" s="5"/>
    </row>
    <row r="98" spans="1:14" ht="16.5" customHeight="1">
      <c r="A98" s="95" t="s">
        <v>62</v>
      </c>
      <c r="B98" s="39">
        <v>4112</v>
      </c>
      <c r="C98" s="39">
        <v>590</v>
      </c>
      <c r="D98" s="221">
        <f aca="true" t="shared" si="25" ref="D98:K98">SUM(D104:D106)</f>
        <v>0</v>
      </c>
      <c r="E98" s="221">
        <f t="shared" si="25"/>
        <v>0</v>
      </c>
      <c r="F98" s="221">
        <f t="shared" si="25"/>
        <v>0</v>
      </c>
      <c r="G98" s="221">
        <f t="shared" si="25"/>
        <v>0</v>
      </c>
      <c r="H98" s="221">
        <f t="shared" si="25"/>
        <v>0</v>
      </c>
      <c r="I98" s="221">
        <f t="shared" si="25"/>
        <v>0</v>
      </c>
      <c r="J98" s="221">
        <f t="shared" si="25"/>
        <v>0</v>
      </c>
      <c r="K98" s="221">
        <f t="shared" si="25"/>
        <v>0</v>
      </c>
      <c r="L98" s="111">
        <v>0</v>
      </c>
      <c r="M98" s="5"/>
      <c r="N98" s="5"/>
    </row>
    <row r="99" spans="1:14" ht="16.5" customHeight="1">
      <c r="A99" s="95" t="s">
        <v>63</v>
      </c>
      <c r="B99" s="39">
        <v>4113</v>
      </c>
      <c r="C99" s="39">
        <v>600</v>
      </c>
      <c r="D99" s="221">
        <f>SUM(D105:D107)</f>
        <v>0</v>
      </c>
      <c r="E99" s="221"/>
      <c r="F99" s="221">
        <f aca="true" t="shared" si="26" ref="F99:K99">SUM(F105:F107)</f>
        <v>0</v>
      </c>
      <c r="G99" s="221">
        <f t="shared" si="26"/>
        <v>0</v>
      </c>
      <c r="H99" s="221">
        <f t="shared" si="26"/>
        <v>0</v>
      </c>
      <c r="I99" s="221">
        <f t="shared" si="26"/>
        <v>0</v>
      </c>
      <c r="J99" s="221">
        <f t="shared" si="26"/>
        <v>0</v>
      </c>
      <c r="K99" s="221">
        <f t="shared" si="26"/>
        <v>0</v>
      </c>
      <c r="L99" s="153"/>
      <c r="M99" s="5"/>
      <c r="N99" s="5"/>
    </row>
    <row r="100" spans="1:14" ht="16.5" customHeight="1" hidden="1">
      <c r="A100" s="180" t="s">
        <v>156</v>
      </c>
      <c r="B100" s="167">
        <v>4120</v>
      </c>
      <c r="C100" s="167"/>
      <c r="D100" s="206">
        <f>SUM(D106:D108)</f>
        <v>0</v>
      </c>
      <c r="E100" s="206"/>
      <c r="F100" s="206">
        <f aca="true" t="shared" si="27" ref="F100:K100">SUM(F106:F108)</f>
        <v>0</v>
      </c>
      <c r="G100" s="206">
        <f t="shared" si="27"/>
        <v>0</v>
      </c>
      <c r="H100" s="206">
        <f t="shared" si="27"/>
        <v>0</v>
      </c>
      <c r="I100" s="206">
        <f t="shared" si="27"/>
        <v>0</v>
      </c>
      <c r="J100" s="206">
        <f t="shared" si="27"/>
        <v>0</v>
      </c>
      <c r="K100" s="206">
        <f t="shared" si="27"/>
        <v>0</v>
      </c>
      <c r="L100" s="153"/>
      <c r="M100" s="5"/>
      <c r="N100" s="5"/>
    </row>
    <row r="101" spans="1:14" ht="25.5" customHeight="1" hidden="1">
      <c r="A101" s="185" t="s">
        <v>64</v>
      </c>
      <c r="B101" s="174">
        <v>4121</v>
      </c>
      <c r="C101" s="174"/>
      <c r="D101" s="206">
        <f>SUM(D107:D109)</f>
        <v>0</v>
      </c>
      <c r="E101" s="206"/>
      <c r="F101" s="206">
        <f aca="true" t="shared" si="28" ref="F101:K101">SUM(F107:F109)</f>
        <v>0</v>
      </c>
      <c r="G101" s="206">
        <f t="shared" si="28"/>
        <v>0</v>
      </c>
      <c r="H101" s="206">
        <f t="shared" si="28"/>
        <v>0</v>
      </c>
      <c r="I101" s="206">
        <f t="shared" si="28"/>
        <v>0</v>
      </c>
      <c r="J101" s="206">
        <f t="shared" si="28"/>
        <v>0</v>
      </c>
      <c r="K101" s="206">
        <f t="shared" si="28"/>
        <v>0</v>
      </c>
      <c r="L101" s="153"/>
      <c r="M101" s="5"/>
      <c r="N101" s="5"/>
    </row>
    <row r="102" spans="1:14" ht="15.75" customHeight="1" hidden="1">
      <c r="A102" s="185" t="s">
        <v>157</v>
      </c>
      <c r="B102" s="174">
        <v>4122</v>
      </c>
      <c r="C102" s="174"/>
      <c r="D102" s="206">
        <f>SUM(D108:D110)</f>
        <v>0</v>
      </c>
      <c r="E102" s="206"/>
      <c r="F102" s="206">
        <f aca="true" t="shared" si="29" ref="F102:K102">SUM(F108:F110)</f>
        <v>0</v>
      </c>
      <c r="G102" s="206">
        <f t="shared" si="29"/>
        <v>0</v>
      </c>
      <c r="H102" s="206">
        <f t="shared" si="29"/>
        <v>0</v>
      </c>
      <c r="I102" s="206">
        <f t="shared" si="29"/>
        <v>0</v>
      </c>
      <c r="J102" s="206">
        <f t="shared" si="29"/>
        <v>0</v>
      </c>
      <c r="K102" s="206">
        <f t="shared" si="29"/>
        <v>0</v>
      </c>
      <c r="L102" s="153"/>
      <c r="M102" s="5"/>
      <c r="N102" s="5"/>
    </row>
    <row r="103" spans="1:14" ht="17.25" customHeight="1" hidden="1">
      <c r="A103" s="185" t="s">
        <v>66</v>
      </c>
      <c r="B103" s="174">
        <v>4123</v>
      </c>
      <c r="C103" s="174"/>
      <c r="D103" s="206">
        <f>SUM(D109:D111)</f>
        <v>0</v>
      </c>
      <c r="E103" s="206"/>
      <c r="F103" s="206">
        <f aca="true" t="shared" si="30" ref="F103:K103">SUM(F109:F111)</f>
        <v>0</v>
      </c>
      <c r="G103" s="206">
        <f t="shared" si="30"/>
        <v>0</v>
      </c>
      <c r="H103" s="206">
        <f t="shared" si="30"/>
        <v>0</v>
      </c>
      <c r="I103" s="206">
        <f t="shared" si="30"/>
        <v>0</v>
      </c>
      <c r="J103" s="206">
        <f t="shared" si="30"/>
        <v>0</v>
      </c>
      <c r="K103" s="206">
        <f t="shared" si="30"/>
        <v>0</v>
      </c>
      <c r="L103" s="153"/>
      <c r="M103" s="5"/>
      <c r="N103" s="5"/>
    </row>
    <row r="104" spans="1:14" s="14" customFormat="1" ht="17.25" customHeight="1" thickBot="1">
      <c r="A104" s="184" t="s">
        <v>67</v>
      </c>
      <c r="B104" s="165">
        <v>4200</v>
      </c>
      <c r="C104" s="165">
        <v>610</v>
      </c>
      <c r="D104" s="191">
        <f>D105</f>
        <v>0</v>
      </c>
      <c r="E104" s="191">
        <f aca="true" t="shared" si="31" ref="E104:K104">E105</f>
        <v>0</v>
      </c>
      <c r="F104" s="191">
        <f t="shared" si="31"/>
        <v>0</v>
      </c>
      <c r="G104" s="191">
        <f t="shared" si="31"/>
        <v>0</v>
      </c>
      <c r="H104" s="191">
        <f t="shared" si="31"/>
        <v>0</v>
      </c>
      <c r="I104" s="191">
        <f t="shared" si="31"/>
        <v>0</v>
      </c>
      <c r="J104" s="191">
        <f t="shared" si="31"/>
        <v>0</v>
      </c>
      <c r="K104" s="191">
        <f t="shared" si="31"/>
        <v>0</v>
      </c>
      <c r="L104" s="124">
        <v>0</v>
      </c>
      <c r="M104" s="13"/>
      <c r="N104" s="13"/>
    </row>
    <row r="105" spans="1:14" ht="16.5" customHeight="1">
      <c r="A105" s="146" t="s">
        <v>68</v>
      </c>
      <c r="B105" s="41">
        <v>4210</v>
      </c>
      <c r="C105" s="41">
        <v>620</v>
      </c>
      <c r="D105" s="203">
        <f aca="true" t="shared" si="32" ref="D105:D113">SUM(D106:D108)</f>
        <v>0</v>
      </c>
      <c r="E105" s="224"/>
      <c r="F105" s="224">
        <v>0</v>
      </c>
      <c r="G105" s="224">
        <v>0</v>
      </c>
      <c r="H105" s="224">
        <v>0</v>
      </c>
      <c r="I105" s="224">
        <v>0</v>
      </c>
      <c r="J105" s="224">
        <v>0</v>
      </c>
      <c r="K105" s="224">
        <v>0</v>
      </c>
      <c r="L105" s="10"/>
      <c r="M105" s="5"/>
      <c r="N105" s="5"/>
    </row>
    <row r="106" spans="1:14" ht="14.25" customHeight="1" hidden="1">
      <c r="A106" s="186" t="s">
        <v>69</v>
      </c>
      <c r="B106" s="41">
        <v>4220</v>
      </c>
      <c r="C106" s="41"/>
      <c r="D106" s="203">
        <f t="shared" si="32"/>
        <v>0</v>
      </c>
      <c r="E106" s="225"/>
      <c r="F106" s="225"/>
      <c r="G106" s="225"/>
      <c r="H106" s="225"/>
      <c r="I106" s="225"/>
      <c r="J106" s="225"/>
      <c r="K106" s="225"/>
      <c r="L106" s="10"/>
      <c r="M106" s="5"/>
      <c r="N106" s="5"/>
    </row>
    <row r="107" spans="1:14" ht="16.5" customHeight="1" hidden="1">
      <c r="A107" s="241"/>
      <c r="B107" s="174"/>
      <c r="C107" s="174"/>
      <c r="D107" s="203">
        <f t="shared" si="32"/>
        <v>0</v>
      </c>
      <c r="E107" s="225"/>
      <c r="F107" s="225"/>
      <c r="G107" s="225"/>
      <c r="H107" s="225"/>
      <c r="I107" s="225"/>
      <c r="J107" s="225"/>
      <c r="K107" s="225"/>
      <c r="L107" s="10"/>
      <c r="M107" s="5"/>
      <c r="N107" s="5"/>
    </row>
    <row r="108" spans="1:14" s="1" customFormat="1" ht="15" customHeight="1" hidden="1">
      <c r="A108" s="91"/>
      <c r="B108" s="142"/>
      <c r="C108" s="142"/>
      <c r="D108" s="203">
        <f t="shared" si="32"/>
        <v>0</v>
      </c>
      <c r="E108" s="226">
        <f aca="true" t="shared" si="33" ref="E108:K108">SUM(E109:E110)</f>
        <v>0</v>
      </c>
      <c r="F108" s="226">
        <f t="shared" si="33"/>
        <v>0</v>
      </c>
      <c r="G108" s="226">
        <f t="shared" si="33"/>
        <v>0</v>
      </c>
      <c r="H108" s="226">
        <f t="shared" si="33"/>
        <v>0</v>
      </c>
      <c r="I108" s="226">
        <f t="shared" si="33"/>
        <v>0</v>
      </c>
      <c r="J108" s="226">
        <f t="shared" si="33"/>
        <v>0</v>
      </c>
      <c r="K108" s="226">
        <f t="shared" si="33"/>
        <v>0</v>
      </c>
      <c r="L108" s="17"/>
      <c r="M108" s="18"/>
      <c r="N108" s="18"/>
    </row>
    <row r="109" spans="1:14" s="14" customFormat="1" ht="14.25" customHeight="1" hidden="1">
      <c r="A109" s="32"/>
      <c r="B109" s="141"/>
      <c r="C109" s="141"/>
      <c r="D109" s="203">
        <f t="shared" si="32"/>
        <v>0</v>
      </c>
      <c r="E109" s="227"/>
      <c r="F109" s="227"/>
      <c r="G109" s="227"/>
      <c r="H109" s="227"/>
      <c r="I109" s="227"/>
      <c r="J109" s="227"/>
      <c r="K109" s="227"/>
      <c r="L109" s="12"/>
      <c r="M109" s="13"/>
      <c r="N109" s="13"/>
    </row>
    <row r="110" spans="1:14" s="14" customFormat="1" ht="13.5" customHeight="1" hidden="1">
      <c r="A110" s="30"/>
      <c r="B110" s="141"/>
      <c r="C110" s="141"/>
      <c r="D110" s="203">
        <f t="shared" si="32"/>
        <v>0</v>
      </c>
      <c r="E110" s="227"/>
      <c r="F110" s="227"/>
      <c r="G110" s="227"/>
      <c r="H110" s="227"/>
      <c r="I110" s="227"/>
      <c r="J110" s="227"/>
      <c r="K110" s="227"/>
      <c r="L110" s="12"/>
      <c r="M110" s="13"/>
      <c r="N110" s="13"/>
    </row>
    <row r="111" spans="1:14" s="24" customFormat="1" ht="16.5" customHeight="1" hidden="1">
      <c r="A111" s="34"/>
      <c r="B111" s="25"/>
      <c r="C111" s="25"/>
      <c r="D111" s="203">
        <f t="shared" si="32"/>
        <v>0</v>
      </c>
      <c r="E111" s="216"/>
      <c r="F111" s="216"/>
      <c r="G111" s="216"/>
      <c r="H111" s="216"/>
      <c r="I111" s="216"/>
      <c r="J111" s="216"/>
      <c r="K111" s="216"/>
      <c r="L111" s="27"/>
      <c r="M111" s="28"/>
      <c r="N111" s="28"/>
    </row>
    <row r="112" spans="1:13" ht="17.25" customHeight="1" hidden="1" thickBot="1">
      <c r="A112" s="147"/>
      <c r="B112" s="41"/>
      <c r="C112" s="41"/>
      <c r="D112" s="203">
        <f t="shared" si="32"/>
        <v>0</v>
      </c>
      <c r="E112" s="218"/>
      <c r="F112" s="218">
        <v>158465</v>
      </c>
      <c r="G112" s="218">
        <v>0</v>
      </c>
      <c r="H112" s="218">
        <v>0</v>
      </c>
      <c r="I112" s="218">
        <v>0</v>
      </c>
      <c r="J112" s="218">
        <v>0</v>
      </c>
      <c r="K112" s="218">
        <v>0</v>
      </c>
      <c r="L112" s="27"/>
      <c r="M112" s="28"/>
    </row>
    <row r="113" spans="1:11" ht="12" customHeight="1" hidden="1">
      <c r="A113" s="253"/>
      <c r="B113" s="187"/>
      <c r="C113" s="187"/>
      <c r="D113" s="223">
        <f t="shared" si="32"/>
        <v>0</v>
      </c>
      <c r="E113" s="220"/>
      <c r="F113" s="220"/>
      <c r="G113" s="220"/>
      <c r="H113" s="220"/>
      <c r="I113" s="220"/>
      <c r="J113" s="220"/>
      <c r="K113" s="220"/>
    </row>
    <row r="114" spans="1:11" ht="15.75" customHeight="1">
      <c r="A114" s="179" t="s">
        <v>79</v>
      </c>
      <c r="B114" s="174">
        <v>5000</v>
      </c>
      <c r="C114" s="174">
        <v>630</v>
      </c>
      <c r="D114" s="191" t="s">
        <v>154</v>
      </c>
      <c r="E114" s="191">
        <v>570768</v>
      </c>
      <c r="F114" s="231">
        <v>19615</v>
      </c>
      <c r="G114" s="191" t="s">
        <v>154</v>
      </c>
      <c r="H114" s="191" t="s">
        <v>154</v>
      </c>
      <c r="I114" s="191" t="s">
        <v>154</v>
      </c>
      <c r="J114" s="191" t="s">
        <v>154</v>
      </c>
      <c r="K114" s="191" t="s">
        <v>154</v>
      </c>
    </row>
    <row r="115" spans="1:11" ht="18" customHeight="1">
      <c r="A115" s="145" t="s">
        <v>150</v>
      </c>
      <c r="B115" s="39">
        <v>9000</v>
      </c>
      <c r="C115" s="246">
        <v>640</v>
      </c>
      <c r="D115" s="231">
        <v>0</v>
      </c>
      <c r="E115" s="231"/>
      <c r="F115" s="231"/>
      <c r="G115" s="231">
        <v>0</v>
      </c>
      <c r="H115" s="231">
        <v>0</v>
      </c>
      <c r="I115" s="231">
        <v>0</v>
      </c>
      <c r="J115" s="231">
        <v>0</v>
      </c>
      <c r="K115" s="231">
        <v>0</v>
      </c>
    </row>
    <row r="116" spans="1:11" ht="12.75">
      <c r="A116" s="144"/>
      <c r="B116" s="37"/>
      <c r="C116" s="37"/>
      <c r="D116" s="37"/>
      <c r="E116" s="37"/>
      <c r="F116" s="37"/>
      <c r="G116" s="37"/>
      <c r="H116" s="37"/>
      <c r="I116" s="37"/>
      <c r="J116" s="37"/>
      <c r="K116" s="37"/>
    </row>
    <row r="117" ht="12.75" customHeight="1">
      <c r="A117" s="190" t="s">
        <v>168</v>
      </c>
    </row>
    <row r="118" ht="12.75" customHeight="1">
      <c r="A118" s="190"/>
    </row>
    <row r="119" ht="12.75" customHeight="1">
      <c r="A119" s="190"/>
    </row>
    <row r="120" spans="1:9" ht="15.75">
      <c r="A120" s="47" t="s">
        <v>183</v>
      </c>
      <c r="B120" s="108"/>
      <c r="C120" s="108"/>
      <c r="D120" s="49"/>
      <c r="E120" s="49"/>
      <c r="F120" s="49"/>
      <c r="G120" s="108"/>
      <c r="H120" s="108" t="s">
        <v>151</v>
      </c>
      <c r="I120" s="108"/>
    </row>
    <row r="121" spans="1:13" ht="15">
      <c r="A121" s="49"/>
      <c r="B121" s="321" t="s">
        <v>71</v>
      </c>
      <c r="C121" s="321"/>
      <c r="D121" s="49"/>
      <c r="E121" s="49"/>
      <c r="F121" s="49"/>
      <c r="G121" s="321" t="s">
        <v>173</v>
      </c>
      <c r="H121" s="321"/>
      <c r="I121" s="321"/>
      <c r="J121" s="322"/>
      <c r="K121" s="322"/>
      <c r="L121" s="322"/>
      <c r="M121" s="322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49"/>
    </row>
    <row r="123" spans="1:9" ht="15.75">
      <c r="A123" s="47" t="s">
        <v>177</v>
      </c>
      <c r="B123" s="108"/>
      <c r="C123" s="108"/>
      <c r="D123" s="49"/>
      <c r="E123" s="49"/>
      <c r="F123" s="49"/>
      <c r="G123" s="108"/>
      <c r="H123" s="108" t="s">
        <v>178</v>
      </c>
      <c r="I123" s="108"/>
    </row>
    <row r="124" spans="1:13" ht="15">
      <c r="A124" s="49"/>
      <c r="B124" s="321" t="s">
        <v>71</v>
      </c>
      <c r="C124" s="321"/>
      <c r="D124" s="49"/>
      <c r="E124" s="49"/>
      <c r="F124" s="49"/>
      <c r="G124" s="321" t="s">
        <v>174</v>
      </c>
      <c r="H124" s="321"/>
      <c r="I124" s="321"/>
      <c r="J124" s="322"/>
      <c r="K124" s="322"/>
      <c r="L124" s="322"/>
      <c r="M124" s="322"/>
    </row>
    <row r="126" ht="12.75">
      <c r="A126" t="s">
        <v>279</v>
      </c>
    </row>
    <row r="128" ht="12.75">
      <c r="A128" s="299" t="s">
        <v>259</v>
      </c>
    </row>
  </sheetData>
  <sheetProtection/>
  <mergeCells count="32">
    <mergeCell ref="J124:M124"/>
    <mergeCell ref="B124:C124"/>
    <mergeCell ref="G124:I124"/>
    <mergeCell ref="E21:E22"/>
    <mergeCell ref="F21:F22"/>
    <mergeCell ref="A21:A22"/>
    <mergeCell ref="B21:B22"/>
    <mergeCell ref="J21:J22"/>
    <mergeCell ref="B121:C121"/>
    <mergeCell ref="G121:I121"/>
    <mergeCell ref="J121:M121"/>
    <mergeCell ref="I21:I22"/>
    <mergeCell ref="G21:G22"/>
    <mergeCell ref="K21:K22"/>
    <mergeCell ref="L21:L22"/>
    <mergeCell ref="H21:H22"/>
    <mergeCell ref="I1:K1"/>
    <mergeCell ref="A3:D4"/>
    <mergeCell ref="A7:K7"/>
    <mergeCell ref="B8:H8"/>
    <mergeCell ref="I2:L4"/>
    <mergeCell ref="A6:K6"/>
    <mergeCell ref="A10:I10"/>
    <mergeCell ref="A16:I16"/>
    <mergeCell ref="D21:D22"/>
    <mergeCell ref="A11:I11"/>
    <mergeCell ref="A12:I12"/>
    <mergeCell ref="C21:C22"/>
    <mergeCell ref="A15:I15"/>
    <mergeCell ref="A14:I14"/>
    <mergeCell ref="F17:I17"/>
    <mergeCell ref="A17:D17"/>
  </mergeCells>
  <printOptions horizontalCentered="1"/>
  <pageMargins left="0.6692913385826772" right="0.1968503937007874" top="0.87" bottom="0.1968503937007874" header="0.6299212598425197" footer="0.15748031496062992"/>
  <pageSetup fitToHeight="10" horizontalDpi="300" verticalDpi="300" orientation="landscape" paperSize="9" scale="58" r:id="rId1"/>
  <rowBreaks count="2" manualBreakCount="2">
    <brk id="53" max="11" man="1"/>
    <brk id="94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128"/>
  <sheetViews>
    <sheetView view="pageBreakPreview" zoomScaleSheetLayoutView="100" zoomScalePageLayoutView="0" workbookViewId="0" topLeftCell="A13">
      <selection activeCell="J24" sqref="J24"/>
    </sheetView>
  </sheetViews>
  <sheetFormatPr defaultColWidth="9.00390625" defaultRowHeight="12.75"/>
  <cols>
    <col min="1" max="1" width="55.25390625" style="0" customWidth="1"/>
    <col min="2" max="2" width="13.125" style="0" customWidth="1"/>
    <col min="3" max="3" width="6.75390625" style="0" customWidth="1"/>
    <col min="4" max="4" width="19.75390625" style="0" customWidth="1"/>
    <col min="5" max="5" width="1.25" style="0" hidden="1" customWidth="1"/>
    <col min="6" max="6" width="18.00390625" style="0" customWidth="1"/>
    <col min="7" max="7" width="11.75390625" style="0" customWidth="1"/>
    <col min="8" max="8" width="18.00390625" style="0" customWidth="1"/>
    <col min="9" max="9" width="18.125" style="0" customWidth="1"/>
    <col min="10" max="10" width="18.00390625" style="0" customWidth="1"/>
    <col min="11" max="11" width="16.25390625" style="0" customWidth="1"/>
    <col min="12" max="12" width="14.375" style="0" hidden="1" customWidth="1"/>
    <col min="13" max="13" width="9.75390625" style="0" customWidth="1"/>
    <col min="14" max="14" width="9.625" style="0" customWidth="1"/>
  </cols>
  <sheetData>
    <row r="1" spans="9:13" ht="15" customHeight="1">
      <c r="I1" s="312" t="s">
        <v>170</v>
      </c>
      <c r="J1" s="312"/>
      <c r="K1" s="312"/>
      <c r="L1" s="1"/>
      <c r="M1" s="1"/>
    </row>
    <row r="2" spans="7:15" ht="12.75" customHeight="1">
      <c r="G2" s="8"/>
      <c r="H2" s="8"/>
      <c r="I2" s="310" t="s">
        <v>255</v>
      </c>
      <c r="J2" s="310"/>
      <c r="K2" s="310"/>
      <c r="L2" s="310"/>
      <c r="M2" s="8"/>
      <c r="N2" s="3"/>
      <c r="O2" s="3"/>
    </row>
    <row r="3" spans="1:15" ht="12.75">
      <c r="A3" s="310"/>
      <c r="B3" s="310"/>
      <c r="C3" s="310"/>
      <c r="D3" s="310"/>
      <c r="F3" s="8"/>
      <c r="G3" s="8"/>
      <c r="H3" s="8"/>
      <c r="I3" s="310"/>
      <c r="J3" s="310"/>
      <c r="K3" s="310"/>
      <c r="L3" s="310"/>
      <c r="M3" s="8"/>
      <c r="N3" s="3"/>
      <c r="O3" s="3"/>
    </row>
    <row r="4" spans="1:13" ht="23.25" customHeight="1">
      <c r="A4" s="310"/>
      <c r="B4" s="310"/>
      <c r="C4" s="310"/>
      <c r="D4" s="310"/>
      <c r="F4" s="8"/>
      <c r="G4" s="8"/>
      <c r="H4" s="8"/>
      <c r="I4" s="310"/>
      <c r="J4" s="310"/>
      <c r="K4" s="310"/>
      <c r="L4" s="310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11" t="s">
        <v>0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</row>
    <row r="7" spans="1:11" ht="15.75">
      <c r="A7" s="316" t="s">
        <v>171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</row>
    <row r="8" spans="2:11" ht="15.75">
      <c r="B8" s="315" t="s">
        <v>277</v>
      </c>
      <c r="C8" s="315"/>
      <c r="D8" s="315"/>
      <c r="E8" s="315"/>
      <c r="F8" s="315"/>
      <c r="G8" s="315"/>
      <c r="H8" s="315"/>
      <c r="K8" s="9"/>
    </row>
    <row r="9" spans="9:11" ht="12.75">
      <c r="I9" s="158"/>
      <c r="K9" s="9" t="s">
        <v>5</v>
      </c>
    </row>
    <row r="10" spans="1:11" ht="12.75">
      <c r="A10" s="302" t="s">
        <v>176</v>
      </c>
      <c r="B10" s="302"/>
      <c r="C10" s="302"/>
      <c r="D10" s="302"/>
      <c r="E10" s="302"/>
      <c r="F10" s="302"/>
      <c r="G10" s="302"/>
      <c r="H10" s="302"/>
      <c r="I10" s="302"/>
      <c r="J10" t="s">
        <v>2</v>
      </c>
      <c r="K10" s="106" t="s">
        <v>116</v>
      </c>
    </row>
    <row r="11" spans="1:11" ht="12.75">
      <c r="A11" s="302" t="s">
        <v>159</v>
      </c>
      <c r="B11" s="302"/>
      <c r="C11" s="302"/>
      <c r="D11" s="302"/>
      <c r="E11" s="302"/>
      <c r="F11" s="302"/>
      <c r="G11" s="302"/>
      <c r="H11" s="302"/>
      <c r="I11" s="302"/>
      <c r="J11" t="s">
        <v>3</v>
      </c>
      <c r="K11" s="107">
        <v>3510136600</v>
      </c>
    </row>
    <row r="12" spans="1:11" ht="12.75" customHeight="1" hidden="1">
      <c r="A12" s="318" t="s">
        <v>117</v>
      </c>
      <c r="B12" s="318"/>
      <c r="C12" s="318"/>
      <c r="D12" s="318"/>
      <c r="E12" s="318"/>
      <c r="F12" s="318"/>
      <c r="G12" s="318"/>
      <c r="H12" s="318"/>
      <c r="I12" s="318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02" t="s">
        <v>160</v>
      </c>
      <c r="B14" s="302"/>
      <c r="C14" s="302"/>
      <c r="D14" s="302"/>
      <c r="E14" s="302"/>
      <c r="F14" s="302"/>
      <c r="G14" s="302"/>
      <c r="H14" s="302"/>
      <c r="I14" s="302"/>
      <c r="K14" s="5"/>
    </row>
    <row r="15" spans="1:11" ht="12.75">
      <c r="A15" s="302" t="s">
        <v>114</v>
      </c>
      <c r="B15" s="302"/>
      <c r="C15" s="302"/>
      <c r="D15" s="302"/>
      <c r="E15" s="302"/>
      <c r="F15" s="302"/>
      <c r="G15" s="302"/>
      <c r="H15" s="302"/>
      <c r="I15" s="302"/>
      <c r="K15" s="5"/>
    </row>
    <row r="16" spans="1:9" ht="12.75">
      <c r="A16" s="302" t="s">
        <v>211</v>
      </c>
      <c r="B16" s="302"/>
      <c r="C16" s="302"/>
      <c r="D16" s="302"/>
      <c r="E16" s="302"/>
      <c r="F16" s="302"/>
      <c r="G16" s="302"/>
      <c r="H16" s="302"/>
      <c r="I16" s="302"/>
    </row>
    <row r="17" spans="1:13" ht="45.75" customHeight="1">
      <c r="A17" s="305" t="s">
        <v>256</v>
      </c>
      <c r="B17" s="305"/>
      <c r="C17" s="305"/>
      <c r="D17" s="305"/>
      <c r="E17" s="301"/>
      <c r="F17" s="324" t="s">
        <v>265</v>
      </c>
      <c r="G17" s="324"/>
      <c r="H17" s="324"/>
      <c r="I17" s="324"/>
      <c r="M17" s="5"/>
    </row>
    <row r="18" spans="1:13" ht="12.75">
      <c r="A18" s="6" t="s">
        <v>278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06" t="s">
        <v>6</v>
      </c>
      <c r="B21" s="303" t="s">
        <v>163</v>
      </c>
      <c r="C21" s="303" t="s">
        <v>8</v>
      </c>
      <c r="D21" s="303" t="s">
        <v>182</v>
      </c>
      <c r="E21" s="303" t="s">
        <v>10</v>
      </c>
      <c r="F21" s="303" t="s">
        <v>169</v>
      </c>
      <c r="G21" s="303" t="s">
        <v>165</v>
      </c>
      <c r="H21" s="303" t="s">
        <v>166</v>
      </c>
      <c r="I21" s="303" t="s">
        <v>179</v>
      </c>
      <c r="J21" s="303" t="s">
        <v>180</v>
      </c>
      <c r="K21" s="313" t="s">
        <v>167</v>
      </c>
      <c r="L21" s="319" t="s">
        <v>133</v>
      </c>
    </row>
    <row r="22" spans="1:12" ht="62.25" customHeight="1" thickBot="1">
      <c r="A22" s="307"/>
      <c r="B22" s="304"/>
      <c r="C22" s="304"/>
      <c r="D22" s="304"/>
      <c r="E22" s="304"/>
      <c r="F22" s="304"/>
      <c r="G22" s="304"/>
      <c r="H22" s="304"/>
      <c r="I22" s="304"/>
      <c r="J22" s="304"/>
      <c r="K22" s="314"/>
      <c r="L22" s="320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D25+D66+D95+D104</f>
        <v>1763783.75</v>
      </c>
      <c r="E24" s="191">
        <f aca="true" t="shared" si="0" ref="E24:K24">E25+E66+E95+E104</f>
        <v>1016329</v>
      </c>
      <c r="F24" s="191">
        <f>F27+F30+F33+F34+F44+F114</f>
        <v>401415.75</v>
      </c>
      <c r="G24" s="191">
        <f t="shared" si="0"/>
        <v>0</v>
      </c>
      <c r="H24" s="191">
        <f t="shared" si="0"/>
        <v>336338.27</v>
      </c>
      <c r="I24" s="191">
        <f t="shared" si="0"/>
        <v>245067.26</v>
      </c>
      <c r="J24" s="191">
        <f t="shared" si="0"/>
        <v>200006.9</v>
      </c>
      <c r="K24" s="191">
        <f t="shared" si="0"/>
        <v>91271.01000000001</v>
      </c>
      <c r="L24" s="113">
        <f>L25+L60</f>
        <v>0</v>
      </c>
      <c r="M24" s="5"/>
      <c r="N24" s="5"/>
    </row>
    <row r="25" spans="1:14" ht="33" customHeight="1">
      <c r="A25" s="247" t="s">
        <v>206</v>
      </c>
      <c r="B25" s="46">
        <v>2000</v>
      </c>
      <c r="C25" s="166" t="s">
        <v>81</v>
      </c>
      <c r="D25" s="191">
        <f>D26+D31+D54+D57+D61+D65</f>
        <v>1763783.75</v>
      </c>
      <c r="E25" s="191">
        <f aca="true" t="shared" si="1" ref="E25:K25">E26+E31+E54+E57+E61+E65</f>
        <v>1016329</v>
      </c>
      <c r="F25" s="191">
        <v>0</v>
      </c>
      <c r="G25" s="191">
        <f t="shared" si="1"/>
        <v>0</v>
      </c>
      <c r="H25" s="191">
        <f>H26+H31+H54+H57+H61+H65</f>
        <v>336338.27</v>
      </c>
      <c r="I25" s="191">
        <f t="shared" si="1"/>
        <v>245067.26</v>
      </c>
      <c r="J25" s="191">
        <f t="shared" si="1"/>
        <v>200006.9</v>
      </c>
      <c r="K25" s="191">
        <f t="shared" si="1"/>
        <v>91271.01000000001</v>
      </c>
      <c r="L25" s="113">
        <f>L26+L52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933647</v>
      </c>
      <c r="E26" s="191">
        <f>E27+E30+E31+E42+E43+E44+E51</f>
        <v>652229</v>
      </c>
      <c r="F26" s="191">
        <v>0</v>
      </c>
      <c r="G26" s="191">
        <f>G27+G30+G31+G42+G43+G44+G51</f>
        <v>0</v>
      </c>
      <c r="H26" s="191">
        <f>H27+H30</f>
        <v>190035</v>
      </c>
      <c r="I26" s="191">
        <f>I27+I30</f>
        <v>111157.42</v>
      </c>
      <c r="J26" s="191">
        <f>J27+J30</f>
        <v>136630.59</v>
      </c>
      <c r="K26" s="191">
        <f>K27+K30</f>
        <v>78877.58</v>
      </c>
      <c r="L26" s="125">
        <f>SUM(L27,L30,L31,L42,L43,L44,L51)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684649</v>
      </c>
      <c r="E27" s="192">
        <f aca="true" t="shared" si="2" ref="E27:K27">E28+E29</f>
        <v>0</v>
      </c>
      <c r="F27" s="192">
        <v>132198</v>
      </c>
      <c r="G27" s="192">
        <f t="shared" si="2"/>
        <v>0</v>
      </c>
      <c r="H27" s="192">
        <f t="shared" si="2"/>
        <v>132198</v>
      </c>
      <c r="I27" s="192">
        <f t="shared" si="2"/>
        <v>81553.66</v>
      </c>
      <c r="J27" s="192">
        <f t="shared" si="2"/>
        <v>99689.08</v>
      </c>
      <c r="K27" s="192">
        <f t="shared" si="2"/>
        <v>50644.34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684649</v>
      </c>
      <c r="E28" s="194"/>
      <c r="F28" s="194">
        <v>0</v>
      </c>
      <c r="G28" s="194">
        <v>0</v>
      </c>
      <c r="H28" s="194">
        <v>132198</v>
      </c>
      <c r="I28" s="194">
        <v>81553.66</v>
      </c>
      <c r="J28" s="194">
        <v>99689.08</v>
      </c>
      <c r="K28" s="194">
        <f>H28-I28</f>
        <v>50644.34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248998</v>
      </c>
      <c r="E30" s="196">
        <v>288129</v>
      </c>
      <c r="F30" s="196">
        <v>57837</v>
      </c>
      <c r="G30" s="196">
        <v>0</v>
      </c>
      <c r="H30" s="196">
        <v>57837</v>
      </c>
      <c r="I30" s="196">
        <v>29603.76</v>
      </c>
      <c r="J30" s="196">
        <v>36941.51</v>
      </c>
      <c r="K30" s="196">
        <f>H30-I30</f>
        <v>28233.24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D32+D33+D34+D35+D42+D43+D44+D51</f>
        <v>829836.75</v>
      </c>
      <c r="E31" s="191">
        <f aca="true" t="shared" si="3" ref="E31:K31">E32+E33+E34+E35+E42+E43+E44+E51</f>
        <v>364100</v>
      </c>
      <c r="F31" s="191">
        <v>0</v>
      </c>
      <c r="G31" s="191">
        <f t="shared" si="3"/>
        <v>0</v>
      </c>
      <c r="H31" s="191">
        <f t="shared" si="3"/>
        <v>146283.27000000002</v>
      </c>
      <c r="I31" s="191">
        <f t="shared" si="3"/>
        <v>133889.84</v>
      </c>
      <c r="J31" s="191">
        <f t="shared" si="3"/>
        <v>63356.310000000005</v>
      </c>
      <c r="K31" s="191">
        <f t="shared" si="3"/>
        <v>12393.430000000002</v>
      </c>
      <c r="L31" s="115">
        <f>SUM(L32:L36,L37:L37)</f>
        <v>0</v>
      </c>
      <c r="M31" s="13"/>
      <c r="N31" s="13"/>
    </row>
    <row r="32" spans="1:14" ht="15.75" customHeight="1">
      <c r="A32" s="239" t="s">
        <v>21</v>
      </c>
      <c r="B32" s="167">
        <v>2210</v>
      </c>
      <c r="C32" s="168" t="s">
        <v>88</v>
      </c>
      <c r="D32" s="196">
        <v>35400</v>
      </c>
      <c r="E32" s="196"/>
      <c r="F32" s="196">
        <v>0</v>
      </c>
      <c r="G32" s="196">
        <v>0</v>
      </c>
      <c r="H32" s="196">
        <v>4400</v>
      </c>
      <c r="I32" s="196">
        <v>4400</v>
      </c>
      <c r="J32" s="196">
        <v>99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3000</v>
      </c>
      <c r="E33" s="196">
        <v>8000</v>
      </c>
      <c r="F33" s="196">
        <v>1800</v>
      </c>
      <c r="G33" s="196">
        <v>0</v>
      </c>
      <c r="H33" s="196">
        <v>1546.39</v>
      </c>
      <c r="I33" s="196">
        <v>1546.39</v>
      </c>
      <c r="J33" s="196">
        <v>0</v>
      </c>
      <c r="K33" s="196">
        <f aca="true" t="shared" si="4" ref="K33:K40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286283.75</v>
      </c>
      <c r="E34" s="196">
        <v>356100</v>
      </c>
      <c r="F34" s="196">
        <v>72623.75</v>
      </c>
      <c r="G34" s="196">
        <v>0</v>
      </c>
      <c r="H34" s="196">
        <v>54383.75</v>
      </c>
      <c r="I34" s="196">
        <v>41991.13</v>
      </c>
      <c r="J34" s="196">
        <v>37071.18</v>
      </c>
      <c r="K34" s="196">
        <f t="shared" si="4"/>
        <v>12392.620000000003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48000</v>
      </c>
      <c r="E35" s="196"/>
      <c r="F35" s="196">
        <v>0</v>
      </c>
      <c r="G35" s="196">
        <v>0</v>
      </c>
      <c r="H35" s="196">
        <v>10832.78</v>
      </c>
      <c r="I35" s="196">
        <v>10832.78</v>
      </c>
      <c r="J35" s="196">
        <v>3034.94</v>
      </c>
      <c r="K35" s="196">
        <f t="shared" si="4"/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/>
      <c r="E36" s="196"/>
      <c r="F36" s="196">
        <v>0</v>
      </c>
      <c r="G36" s="196">
        <v>0</v>
      </c>
      <c r="H36" s="196"/>
      <c r="I36" s="196"/>
      <c r="J36" s="196"/>
      <c r="K36" s="196">
        <f t="shared" si="4"/>
        <v>0</v>
      </c>
      <c r="L36" s="116">
        <v>0</v>
      </c>
      <c r="M36" s="5"/>
      <c r="N36" s="5"/>
    </row>
    <row r="37" spans="1:14" ht="16.5" customHeight="1" hidden="1">
      <c r="A37" s="101" t="s">
        <v>145</v>
      </c>
      <c r="B37" s="39">
        <v>1136</v>
      </c>
      <c r="C37" s="40"/>
      <c r="D37" s="196"/>
      <c r="E37" s="196"/>
      <c r="F37" s="196">
        <v>0</v>
      </c>
      <c r="G37" s="196">
        <v>0</v>
      </c>
      <c r="H37" s="196"/>
      <c r="I37" s="196"/>
      <c r="J37" s="196"/>
      <c r="K37" s="196">
        <f t="shared" si="4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/>
      <c r="E38" s="196"/>
      <c r="F38" s="196">
        <v>0</v>
      </c>
      <c r="G38" s="196">
        <v>0</v>
      </c>
      <c r="H38" s="196"/>
      <c r="I38" s="196"/>
      <c r="J38" s="196"/>
      <c r="K38" s="196">
        <f t="shared" si="4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/>
      <c r="E39" s="196"/>
      <c r="F39" s="196">
        <v>0</v>
      </c>
      <c r="G39" s="196">
        <v>0</v>
      </c>
      <c r="H39" s="196"/>
      <c r="I39" s="196"/>
      <c r="J39" s="196"/>
      <c r="K39" s="196">
        <f t="shared" si="4"/>
        <v>0</v>
      </c>
      <c r="L39" s="116">
        <v>0</v>
      </c>
      <c r="M39" s="5"/>
      <c r="N39" s="5"/>
    </row>
    <row r="40" spans="1:14" ht="15" customHeight="1" hidden="1" thickBot="1">
      <c r="A40" s="101" t="s">
        <v>28</v>
      </c>
      <c r="B40" s="39">
        <v>1139</v>
      </c>
      <c r="C40" s="39"/>
      <c r="D40" s="196"/>
      <c r="E40" s="196"/>
      <c r="F40" s="196">
        <v>0</v>
      </c>
      <c r="G40" s="196">
        <v>0</v>
      </c>
      <c r="H40" s="196"/>
      <c r="I40" s="196"/>
      <c r="J40" s="196"/>
      <c r="K40" s="196">
        <f t="shared" si="4"/>
        <v>0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270"/>
      <c r="E41" s="270">
        <v>5</v>
      </c>
      <c r="F41" s="270">
        <v>5</v>
      </c>
      <c r="G41" s="270">
        <v>6</v>
      </c>
      <c r="H41" s="270"/>
      <c r="I41" s="270"/>
      <c r="J41" s="270"/>
      <c r="K41" s="270">
        <v>10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1000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v>0</v>
      </c>
      <c r="L42" s="117">
        <v>0</v>
      </c>
      <c r="M42" s="13"/>
      <c r="N42" s="13"/>
    </row>
    <row r="43" spans="1:14" s="14" customFormat="1" ht="15">
      <c r="A43" s="103" t="s">
        <v>190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f aca="true" t="shared" si="5" ref="K43:K62">H43-I43</f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456153</v>
      </c>
      <c r="E44" s="192">
        <f aca="true" t="shared" si="6" ref="E44:K44">E45+E46+E47+E48+E49</f>
        <v>0</v>
      </c>
      <c r="F44" s="192">
        <v>120587</v>
      </c>
      <c r="G44" s="192">
        <f t="shared" si="6"/>
        <v>0</v>
      </c>
      <c r="H44" s="192">
        <f t="shared" si="6"/>
        <v>75120.35</v>
      </c>
      <c r="I44" s="192">
        <f t="shared" si="6"/>
        <v>75119.54000000001</v>
      </c>
      <c r="J44" s="192">
        <f t="shared" si="6"/>
        <v>23151.190000000002</v>
      </c>
      <c r="K44" s="192">
        <f t="shared" si="6"/>
        <v>0.8099999999994907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194">
        <v>0</v>
      </c>
      <c r="E45" s="194"/>
      <c r="F45" s="194">
        <v>0</v>
      </c>
      <c r="G45" s="194">
        <v>0</v>
      </c>
      <c r="H45" s="194">
        <v>0</v>
      </c>
      <c r="I45" s="194">
        <v>0</v>
      </c>
      <c r="J45" s="194">
        <v>0</v>
      </c>
      <c r="K45" s="194">
        <f t="shared" si="5"/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194">
        <v>31400</v>
      </c>
      <c r="E46" s="194"/>
      <c r="F46" s="194">
        <v>0</v>
      </c>
      <c r="G46" s="194">
        <v>0</v>
      </c>
      <c r="H46" s="194">
        <v>7845</v>
      </c>
      <c r="I46" s="194">
        <v>7845</v>
      </c>
      <c r="J46" s="194">
        <v>7845</v>
      </c>
      <c r="K46" s="194">
        <f t="shared" si="5"/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194">
        <v>51200</v>
      </c>
      <c r="E47" s="194"/>
      <c r="F47" s="194">
        <v>0</v>
      </c>
      <c r="G47" s="194">
        <v>0</v>
      </c>
      <c r="H47" s="194">
        <v>15307</v>
      </c>
      <c r="I47" s="194">
        <v>15306.19</v>
      </c>
      <c r="J47" s="194">
        <v>15306.19</v>
      </c>
      <c r="K47" s="194">
        <f t="shared" si="5"/>
        <v>0.8099999999994907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194">
        <v>373553</v>
      </c>
      <c r="E48" s="194"/>
      <c r="F48" s="194">
        <v>0</v>
      </c>
      <c r="G48" s="194">
        <v>0</v>
      </c>
      <c r="H48" s="194">
        <v>51968.35</v>
      </c>
      <c r="I48" s="194">
        <v>51968.35</v>
      </c>
      <c r="J48" s="194">
        <v>0</v>
      </c>
      <c r="K48" s="194">
        <f t="shared" si="5"/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194">
        <v>0</v>
      </c>
      <c r="E49" s="194"/>
      <c r="F49" s="194">
        <v>0</v>
      </c>
      <c r="G49" s="194">
        <v>0</v>
      </c>
      <c r="H49" s="194">
        <v>0</v>
      </c>
      <c r="I49" s="194">
        <v>0</v>
      </c>
      <c r="J49" s="194">
        <v>0</v>
      </c>
      <c r="K49" s="194">
        <f t="shared" si="5"/>
        <v>0</v>
      </c>
      <c r="L49" s="116">
        <v>0</v>
      </c>
      <c r="M49" s="5"/>
      <c r="N49" s="5"/>
    </row>
    <row r="50" spans="1:14" ht="18.75" customHeight="1" hidden="1">
      <c r="A50" s="101"/>
      <c r="B50" s="39"/>
      <c r="C50" s="39"/>
      <c r="D50" s="194">
        <v>0</v>
      </c>
      <c r="E50" s="194"/>
      <c r="F50" s="194">
        <v>0</v>
      </c>
      <c r="G50" s="194">
        <v>0</v>
      </c>
      <c r="H50" s="194">
        <v>0</v>
      </c>
      <c r="I50" s="194">
        <v>0</v>
      </c>
      <c r="J50" s="194">
        <v>0</v>
      </c>
      <c r="K50" s="194">
        <f t="shared" si="5"/>
        <v>0</v>
      </c>
      <c r="L50" s="116">
        <v>0</v>
      </c>
      <c r="M50" s="5"/>
      <c r="N50" s="5"/>
    </row>
    <row r="51" spans="1:14" s="14" customFormat="1" ht="27.75" customHeight="1">
      <c r="A51" s="103" t="s">
        <v>191</v>
      </c>
      <c r="B51" s="167">
        <v>2280</v>
      </c>
      <c r="C51" s="167">
        <v>210</v>
      </c>
      <c r="D51" s="196">
        <f>D52+D53</f>
        <v>0</v>
      </c>
      <c r="E51" s="196">
        <f aca="true" t="shared" si="7" ref="E51:K51">E52+E53</f>
        <v>0</v>
      </c>
      <c r="F51" s="196">
        <f t="shared" si="7"/>
        <v>0</v>
      </c>
      <c r="G51" s="196">
        <f t="shared" si="7"/>
        <v>0</v>
      </c>
      <c r="H51" s="196">
        <f t="shared" si="7"/>
        <v>0</v>
      </c>
      <c r="I51" s="196">
        <f t="shared" si="7"/>
        <v>0</v>
      </c>
      <c r="J51" s="196">
        <f t="shared" si="7"/>
        <v>0</v>
      </c>
      <c r="K51" s="196">
        <f t="shared" si="7"/>
        <v>0</v>
      </c>
      <c r="L51" s="117">
        <v>0</v>
      </c>
      <c r="M51" s="13"/>
      <c r="N51" s="13"/>
    </row>
    <row r="52" spans="1:14" s="37" customFormat="1" ht="28.5">
      <c r="A52" s="104" t="s">
        <v>98</v>
      </c>
      <c r="B52" s="39">
        <v>2281</v>
      </c>
      <c r="C52" s="39">
        <v>220</v>
      </c>
      <c r="D52" s="194">
        <v>0</v>
      </c>
      <c r="E52" s="194"/>
      <c r="F52" s="194">
        <v>0</v>
      </c>
      <c r="G52" s="194">
        <v>0</v>
      </c>
      <c r="H52" s="194">
        <v>0</v>
      </c>
      <c r="I52" s="194">
        <v>0</v>
      </c>
      <c r="J52" s="194">
        <v>0</v>
      </c>
      <c r="K52" s="194">
        <f t="shared" si="5"/>
        <v>0</v>
      </c>
      <c r="L52" s="116">
        <f>L55</f>
        <v>0</v>
      </c>
      <c r="M52" s="36"/>
      <c r="N52" s="36"/>
    </row>
    <row r="53" spans="1:14" s="37" customFormat="1" ht="32.25" customHeight="1">
      <c r="A53" s="104" t="s">
        <v>172</v>
      </c>
      <c r="B53" s="39">
        <v>2282</v>
      </c>
      <c r="C53" s="39">
        <v>230</v>
      </c>
      <c r="D53" s="194">
        <v>0</v>
      </c>
      <c r="E53" s="194"/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194">
        <f t="shared" si="5"/>
        <v>0</v>
      </c>
      <c r="L53" s="116">
        <v>0</v>
      </c>
      <c r="M53" s="36"/>
      <c r="N53" s="36"/>
    </row>
    <row r="54" spans="1:14" ht="15.75" customHeight="1">
      <c r="A54" s="175" t="s">
        <v>192</v>
      </c>
      <c r="B54" s="165">
        <v>2400</v>
      </c>
      <c r="C54" s="165">
        <v>240</v>
      </c>
      <c r="D54" s="201">
        <f>D55+D56</f>
        <v>0</v>
      </c>
      <c r="E54" s="201">
        <f aca="true" t="shared" si="8" ref="E54:K54">E55+E56</f>
        <v>0</v>
      </c>
      <c r="F54" s="201">
        <f t="shared" si="8"/>
        <v>0</v>
      </c>
      <c r="G54" s="201">
        <f t="shared" si="8"/>
        <v>0</v>
      </c>
      <c r="H54" s="201">
        <f t="shared" si="8"/>
        <v>0</v>
      </c>
      <c r="I54" s="201">
        <f t="shared" si="8"/>
        <v>0</v>
      </c>
      <c r="J54" s="201">
        <f t="shared" si="8"/>
        <v>0</v>
      </c>
      <c r="K54" s="201">
        <f t="shared" si="8"/>
        <v>0</v>
      </c>
      <c r="L54" s="116">
        <v>0</v>
      </c>
      <c r="M54" s="5"/>
      <c r="N54" s="5"/>
    </row>
    <row r="55" spans="1:14" s="14" customFormat="1" ht="15" customHeight="1">
      <c r="A55" s="176" t="s">
        <v>193</v>
      </c>
      <c r="B55" s="167">
        <v>2410</v>
      </c>
      <c r="C55" s="167">
        <v>250</v>
      </c>
      <c r="D55" s="196">
        <f aca="true" t="shared" si="9" ref="D55:K55">D58</f>
        <v>0</v>
      </c>
      <c r="E55" s="196">
        <f t="shared" si="9"/>
        <v>0</v>
      </c>
      <c r="F55" s="196">
        <f t="shared" si="9"/>
        <v>0</v>
      </c>
      <c r="G55" s="196">
        <f t="shared" si="9"/>
        <v>0</v>
      </c>
      <c r="H55" s="196">
        <f t="shared" si="9"/>
        <v>0</v>
      </c>
      <c r="I55" s="196">
        <f t="shared" si="9"/>
        <v>0</v>
      </c>
      <c r="J55" s="196">
        <f t="shared" si="9"/>
        <v>0</v>
      </c>
      <c r="K55" s="196">
        <f t="shared" si="9"/>
        <v>0</v>
      </c>
      <c r="L55" s="115">
        <f>SUM(L56:L58)</f>
        <v>0</v>
      </c>
      <c r="M55" s="13"/>
      <c r="N55" s="13"/>
    </row>
    <row r="56" spans="1:14" s="14" customFormat="1" ht="15">
      <c r="A56" s="176" t="s">
        <v>194</v>
      </c>
      <c r="B56" s="167">
        <v>2420</v>
      </c>
      <c r="C56" s="167">
        <v>260</v>
      </c>
      <c r="D56" s="196">
        <v>0</v>
      </c>
      <c r="E56" s="196"/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f t="shared" si="5"/>
        <v>0</v>
      </c>
      <c r="L56" s="116">
        <v>0</v>
      </c>
      <c r="M56" s="13"/>
      <c r="N56" s="13"/>
    </row>
    <row r="57" spans="1:14" s="14" customFormat="1" ht="15.75">
      <c r="A57" s="175" t="s">
        <v>195</v>
      </c>
      <c r="B57" s="165">
        <v>2600</v>
      </c>
      <c r="C57" s="165">
        <v>270</v>
      </c>
      <c r="D57" s="201">
        <f>D58+D59+D60</f>
        <v>0</v>
      </c>
      <c r="E57" s="201">
        <f aca="true" t="shared" si="10" ref="E57:K57">E58+E59+E60</f>
        <v>0</v>
      </c>
      <c r="F57" s="201">
        <f t="shared" si="10"/>
        <v>0</v>
      </c>
      <c r="G57" s="201">
        <f t="shared" si="10"/>
        <v>0</v>
      </c>
      <c r="H57" s="201">
        <f t="shared" si="10"/>
        <v>0</v>
      </c>
      <c r="I57" s="201">
        <f t="shared" si="10"/>
        <v>0</v>
      </c>
      <c r="J57" s="201">
        <f t="shared" si="10"/>
        <v>0</v>
      </c>
      <c r="K57" s="201">
        <f t="shared" si="10"/>
        <v>0</v>
      </c>
      <c r="L57" s="116">
        <v>0</v>
      </c>
      <c r="M57" s="13"/>
      <c r="N57" s="13"/>
    </row>
    <row r="58" spans="1:14" s="14" customFormat="1" ht="27" customHeight="1">
      <c r="A58" s="176" t="s">
        <v>207</v>
      </c>
      <c r="B58" s="167">
        <v>2610</v>
      </c>
      <c r="C58" s="167">
        <v>280</v>
      </c>
      <c r="D58" s="192">
        <f aca="true" t="shared" si="11" ref="D58:L58">SUM(D59:D61)</f>
        <v>0</v>
      </c>
      <c r="E58" s="192">
        <f t="shared" si="11"/>
        <v>0</v>
      </c>
      <c r="F58" s="192">
        <f t="shared" si="11"/>
        <v>0</v>
      </c>
      <c r="G58" s="192">
        <f t="shared" si="11"/>
        <v>0</v>
      </c>
      <c r="H58" s="192">
        <f t="shared" si="11"/>
        <v>0</v>
      </c>
      <c r="I58" s="192">
        <v>0</v>
      </c>
      <c r="J58" s="192">
        <v>0</v>
      </c>
      <c r="K58" s="192">
        <f t="shared" si="11"/>
        <v>0</v>
      </c>
      <c r="L58" s="115">
        <f t="shared" si="11"/>
        <v>0</v>
      </c>
      <c r="M58" s="13"/>
      <c r="N58" s="13"/>
    </row>
    <row r="59" spans="1:14" ht="30" customHeight="1">
      <c r="A59" s="176" t="s">
        <v>55</v>
      </c>
      <c r="B59" s="167">
        <v>2620</v>
      </c>
      <c r="C59" s="167">
        <v>290</v>
      </c>
      <c r="D59" s="200">
        <v>0</v>
      </c>
      <c r="E59" s="200"/>
      <c r="F59" s="200">
        <v>0</v>
      </c>
      <c r="G59" s="200">
        <v>0</v>
      </c>
      <c r="H59" s="200">
        <v>0</v>
      </c>
      <c r="I59" s="200">
        <v>0</v>
      </c>
      <c r="J59" s="200">
        <v>0</v>
      </c>
      <c r="K59" s="200">
        <f t="shared" si="5"/>
        <v>0</v>
      </c>
      <c r="L59" s="116">
        <v>0</v>
      </c>
      <c r="M59" s="5"/>
      <c r="N59" s="5"/>
    </row>
    <row r="60" spans="1:14" ht="30" customHeight="1">
      <c r="A60" s="176" t="s">
        <v>196</v>
      </c>
      <c r="B60" s="167">
        <v>2630</v>
      </c>
      <c r="C60" s="167">
        <v>300</v>
      </c>
      <c r="D60" s="200">
        <v>0</v>
      </c>
      <c r="E60" s="200"/>
      <c r="F60" s="200">
        <v>0</v>
      </c>
      <c r="G60" s="200">
        <v>0</v>
      </c>
      <c r="H60" s="200">
        <v>0</v>
      </c>
      <c r="I60" s="200">
        <v>0</v>
      </c>
      <c r="J60" s="200">
        <v>0</v>
      </c>
      <c r="K60" s="200">
        <f t="shared" si="5"/>
        <v>0</v>
      </c>
      <c r="L60" s="121">
        <v>0</v>
      </c>
      <c r="M60" s="5"/>
      <c r="N60" s="5"/>
    </row>
    <row r="61" spans="1:14" ht="19.5" customHeight="1">
      <c r="A61" s="169" t="s">
        <v>197</v>
      </c>
      <c r="B61" s="165">
        <v>2700</v>
      </c>
      <c r="C61" s="165">
        <v>310</v>
      </c>
      <c r="D61" s="201">
        <f>D62+D63+D64</f>
        <v>0</v>
      </c>
      <c r="E61" s="201">
        <f aca="true" t="shared" si="12" ref="E61:K61">E62+E63+E64</f>
        <v>0</v>
      </c>
      <c r="F61" s="201">
        <f t="shared" si="12"/>
        <v>0</v>
      </c>
      <c r="G61" s="201">
        <f t="shared" si="12"/>
        <v>0</v>
      </c>
      <c r="H61" s="201">
        <f t="shared" si="12"/>
        <v>0</v>
      </c>
      <c r="I61" s="201">
        <f t="shared" si="12"/>
        <v>0</v>
      </c>
      <c r="J61" s="201">
        <f t="shared" si="12"/>
        <v>0</v>
      </c>
      <c r="K61" s="201">
        <f t="shared" si="12"/>
        <v>0</v>
      </c>
      <c r="L61" s="121">
        <v>0</v>
      </c>
      <c r="M61" s="5"/>
      <c r="N61" s="5"/>
    </row>
    <row r="62" spans="1:14" s="14" customFormat="1" ht="17.25" customHeight="1">
      <c r="A62" s="172" t="s">
        <v>43</v>
      </c>
      <c r="B62" s="167">
        <v>2710</v>
      </c>
      <c r="C62" s="167">
        <v>320</v>
      </c>
      <c r="D62" s="199">
        <v>0</v>
      </c>
      <c r="E62" s="199"/>
      <c r="F62" s="199">
        <v>0</v>
      </c>
      <c r="G62" s="199">
        <v>0</v>
      </c>
      <c r="H62" s="199">
        <v>0</v>
      </c>
      <c r="I62" s="199">
        <v>0</v>
      </c>
      <c r="J62" s="199">
        <v>0</v>
      </c>
      <c r="K62" s="196">
        <f t="shared" si="5"/>
        <v>0</v>
      </c>
      <c r="L62" s="111">
        <v>0</v>
      </c>
      <c r="M62" s="13"/>
      <c r="N62" s="13"/>
    </row>
    <row r="63" spans="1:14" s="1" customFormat="1" ht="15" customHeight="1">
      <c r="A63" s="172" t="s">
        <v>73</v>
      </c>
      <c r="B63" s="167">
        <v>2720</v>
      </c>
      <c r="C63" s="167">
        <v>330</v>
      </c>
      <c r="D63" s="221">
        <v>0</v>
      </c>
      <c r="E63" s="221">
        <f aca="true" t="shared" si="13" ref="E63:L63">SUM(E64,E76,E77)</f>
        <v>0</v>
      </c>
      <c r="F63" s="221">
        <f t="shared" si="13"/>
        <v>0</v>
      </c>
      <c r="G63" s="221">
        <f t="shared" si="13"/>
        <v>0</v>
      </c>
      <c r="H63" s="221">
        <v>0</v>
      </c>
      <c r="I63" s="221">
        <v>0</v>
      </c>
      <c r="J63" s="221">
        <v>0</v>
      </c>
      <c r="K63" s="221">
        <f t="shared" si="13"/>
        <v>0</v>
      </c>
      <c r="L63" s="118">
        <f t="shared" si="13"/>
        <v>0</v>
      </c>
      <c r="M63" s="18"/>
      <c r="N63" s="18"/>
    </row>
    <row r="64" spans="1:14" s="1" customFormat="1" ht="14.25" customHeight="1">
      <c r="A64" s="172" t="s">
        <v>198</v>
      </c>
      <c r="B64" s="167">
        <v>2730</v>
      </c>
      <c r="C64" s="167">
        <v>340</v>
      </c>
      <c r="D64" s="221">
        <v>0</v>
      </c>
      <c r="E64" s="221">
        <f aca="true" t="shared" si="14" ref="E64:L64">SUM(E65:E66,E71)</f>
        <v>0</v>
      </c>
      <c r="F64" s="221">
        <f t="shared" si="14"/>
        <v>0</v>
      </c>
      <c r="G64" s="221">
        <f t="shared" si="14"/>
        <v>0</v>
      </c>
      <c r="H64" s="221">
        <v>0</v>
      </c>
      <c r="I64" s="221">
        <v>0</v>
      </c>
      <c r="J64" s="221">
        <v>0</v>
      </c>
      <c r="K64" s="221">
        <f t="shared" si="14"/>
        <v>0</v>
      </c>
      <c r="L64" s="118">
        <f t="shared" si="14"/>
        <v>0</v>
      </c>
      <c r="M64" s="18"/>
      <c r="N64" s="18"/>
    </row>
    <row r="65" spans="1:14" s="14" customFormat="1" ht="17.25" customHeight="1">
      <c r="A65" s="169" t="s">
        <v>199</v>
      </c>
      <c r="B65" s="165">
        <v>2800</v>
      </c>
      <c r="C65" s="165">
        <v>350</v>
      </c>
      <c r="D65" s="201">
        <v>300</v>
      </c>
      <c r="E65" s="236"/>
      <c r="F65" s="201">
        <v>0</v>
      </c>
      <c r="G65" s="201">
        <v>0</v>
      </c>
      <c r="H65" s="201">
        <v>20</v>
      </c>
      <c r="I65" s="201">
        <v>20</v>
      </c>
      <c r="J65" s="201">
        <v>20</v>
      </c>
      <c r="K65" s="201">
        <f>H65-I65</f>
        <v>0</v>
      </c>
      <c r="L65" s="111">
        <v>0</v>
      </c>
      <c r="M65" s="13"/>
      <c r="N65" s="13"/>
    </row>
    <row r="66" spans="1:14" s="14" customFormat="1" ht="15.75" customHeight="1">
      <c r="A66" s="178" t="s">
        <v>46</v>
      </c>
      <c r="B66" s="46">
        <v>3000</v>
      </c>
      <c r="C66" s="46">
        <v>360</v>
      </c>
      <c r="D66" s="267">
        <f>D67+D90</f>
        <v>0</v>
      </c>
      <c r="E66" s="267">
        <f aca="true" t="shared" si="15" ref="E66:K66">E67+E90</f>
        <v>0</v>
      </c>
      <c r="F66" s="267">
        <f t="shared" si="15"/>
        <v>0</v>
      </c>
      <c r="G66" s="267">
        <f t="shared" si="15"/>
        <v>0</v>
      </c>
      <c r="H66" s="267">
        <f t="shared" si="15"/>
        <v>0</v>
      </c>
      <c r="I66" s="267">
        <f t="shared" si="15"/>
        <v>0</v>
      </c>
      <c r="J66" s="267">
        <f t="shared" si="15"/>
        <v>0</v>
      </c>
      <c r="K66" s="267">
        <f t="shared" si="15"/>
        <v>0</v>
      </c>
      <c r="L66" s="111">
        <v>0</v>
      </c>
      <c r="M66" s="13"/>
      <c r="N66" s="13"/>
    </row>
    <row r="67" spans="1:14" ht="14.25" customHeight="1">
      <c r="A67" s="105" t="s">
        <v>47</v>
      </c>
      <c r="B67" s="46">
        <v>3100</v>
      </c>
      <c r="C67" s="46">
        <v>370</v>
      </c>
      <c r="D67" s="201">
        <f>D68+D69+D74+D78+D88+D89</f>
        <v>0</v>
      </c>
      <c r="E67" s="201">
        <f aca="true" t="shared" si="16" ref="E67:K67">E68+E69+E74+E78+E88+E89</f>
        <v>0</v>
      </c>
      <c r="F67" s="201">
        <f t="shared" si="16"/>
        <v>0</v>
      </c>
      <c r="G67" s="201">
        <f t="shared" si="16"/>
        <v>0</v>
      </c>
      <c r="H67" s="201">
        <f t="shared" si="16"/>
        <v>0</v>
      </c>
      <c r="I67" s="201">
        <f t="shared" si="16"/>
        <v>0</v>
      </c>
      <c r="J67" s="201">
        <f t="shared" si="16"/>
        <v>0</v>
      </c>
      <c r="K67" s="201">
        <f t="shared" si="16"/>
        <v>0</v>
      </c>
      <c r="L67" s="111">
        <v>0</v>
      </c>
      <c r="M67" s="5"/>
      <c r="N67" s="5"/>
    </row>
    <row r="68" spans="1:14" ht="30.75" customHeight="1">
      <c r="A68" s="176" t="s">
        <v>48</v>
      </c>
      <c r="B68" s="167">
        <v>3110</v>
      </c>
      <c r="C68" s="167">
        <v>380</v>
      </c>
      <c r="D68" s="196">
        <v>0</v>
      </c>
      <c r="E68" s="196"/>
      <c r="F68" s="196">
        <v>0</v>
      </c>
      <c r="G68" s="196">
        <v>0</v>
      </c>
      <c r="H68" s="196">
        <v>0</v>
      </c>
      <c r="I68" s="196">
        <v>0</v>
      </c>
      <c r="J68" s="196">
        <v>0</v>
      </c>
      <c r="K68" s="196">
        <f>H68-I68</f>
        <v>0</v>
      </c>
      <c r="L68" s="114">
        <v>0</v>
      </c>
      <c r="M68" s="5"/>
      <c r="N68" s="5"/>
    </row>
    <row r="69" spans="1:14" ht="15" customHeight="1" thickBot="1">
      <c r="A69" s="172" t="s">
        <v>49</v>
      </c>
      <c r="B69" s="167">
        <v>3120</v>
      </c>
      <c r="C69" s="167">
        <v>390</v>
      </c>
      <c r="D69" s="196">
        <f>D70+D72</f>
        <v>0</v>
      </c>
      <c r="E69" s="196">
        <f aca="true" t="shared" si="17" ref="E69:K69">E70+E72</f>
        <v>0</v>
      </c>
      <c r="F69" s="196">
        <f t="shared" si="17"/>
        <v>0</v>
      </c>
      <c r="G69" s="196">
        <f t="shared" si="17"/>
        <v>0</v>
      </c>
      <c r="H69" s="196">
        <f t="shared" si="17"/>
        <v>0</v>
      </c>
      <c r="I69" s="196">
        <f t="shared" si="17"/>
        <v>0</v>
      </c>
      <c r="J69" s="196">
        <f t="shared" si="17"/>
        <v>0</v>
      </c>
      <c r="K69" s="196">
        <f t="shared" si="17"/>
        <v>0</v>
      </c>
      <c r="L69" s="111">
        <v>0</v>
      </c>
      <c r="M69" s="5"/>
      <c r="N69" s="5"/>
    </row>
    <row r="70" spans="1:14" ht="15" customHeight="1" thickTop="1">
      <c r="A70" s="177" t="s">
        <v>200</v>
      </c>
      <c r="B70" s="174">
        <v>3121</v>
      </c>
      <c r="C70" s="174">
        <v>400</v>
      </c>
      <c r="D70" s="198"/>
      <c r="E70" s="198"/>
      <c r="F70" s="198"/>
      <c r="G70" s="198"/>
      <c r="H70" s="198"/>
      <c r="I70" s="198"/>
      <c r="J70" s="198"/>
      <c r="K70" s="198"/>
      <c r="L70" s="110">
        <v>10</v>
      </c>
      <c r="M70" s="5"/>
      <c r="N70" s="5"/>
    </row>
    <row r="71" spans="1:14" s="14" customFormat="1" ht="15" hidden="1">
      <c r="A71" s="173" t="s">
        <v>56</v>
      </c>
      <c r="B71" s="174">
        <v>2122</v>
      </c>
      <c r="C71" s="174"/>
      <c r="D71" s="192">
        <f>D72+D74</f>
        <v>0</v>
      </c>
      <c r="E71" s="192">
        <f aca="true" t="shared" si="18" ref="E71:L71">SUM(E72:E75)</f>
        <v>0</v>
      </c>
      <c r="F71" s="192">
        <f t="shared" si="18"/>
        <v>0</v>
      </c>
      <c r="G71" s="192">
        <f t="shared" si="18"/>
        <v>0</v>
      </c>
      <c r="H71" s="192">
        <f t="shared" si="18"/>
        <v>0</v>
      </c>
      <c r="I71" s="192">
        <f t="shared" si="18"/>
        <v>0</v>
      </c>
      <c r="J71" s="192">
        <f t="shared" si="18"/>
        <v>0</v>
      </c>
      <c r="K71" s="192">
        <f t="shared" si="18"/>
        <v>0</v>
      </c>
      <c r="L71" s="115">
        <f t="shared" si="18"/>
        <v>0</v>
      </c>
      <c r="M71" s="13"/>
      <c r="N71" s="13"/>
    </row>
    <row r="72" spans="1:14" ht="15">
      <c r="A72" s="179" t="s">
        <v>201</v>
      </c>
      <c r="B72" s="174">
        <v>3122</v>
      </c>
      <c r="C72" s="174">
        <v>410</v>
      </c>
      <c r="D72" s="194">
        <v>0</v>
      </c>
      <c r="E72" s="194"/>
      <c r="F72" s="194">
        <v>0</v>
      </c>
      <c r="G72" s="194">
        <v>0</v>
      </c>
      <c r="H72" s="194">
        <v>0</v>
      </c>
      <c r="I72" s="194">
        <v>0</v>
      </c>
      <c r="J72" s="194">
        <v>0</v>
      </c>
      <c r="K72" s="194">
        <f aca="true" t="shared" si="19" ref="K72:K77">H72-I72</f>
        <v>0</v>
      </c>
      <c r="L72" s="111">
        <v>0</v>
      </c>
      <c r="M72" s="5"/>
      <c r="N72" s="5"/>
    </row>
    <row r="73" spans="1:14" ht="15" hidden="1">
      <c r="A73" s="88"/>
      <c r="B73" s="89"/>
      <c r="C73" s="89"/>
      <c r="D73" s="194">
        <v>0</v>
      </c>
      <c r="E73" s="194"/>
      <c r="F73" s="194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f t="shared" si="19"/>
        <v>0</v>
      </c>
      <c r="L73" s="111">
        <v>0</v>
      </c>
      <c r="M73" s="5"/>
      <c r="N73" s="5"/>
    </row>
    <row r="74" spans="1:14" ht="15" customHeight="1">
      <c r="A74" s="180" t="s">
        <v>146</v>
      </c>
      <c r="B74" s="167">
        <v>3130</v>
      </c>
      <c r="C74" s="167">
        <v>420</v>
      </c>
      <c r="D74" s="196">
        <f>D75+D77</f>
        <v>0</v>
      </c>
      <c r="E74" s="196">
        <f aca="true" t="shared" si="20" ref="E74:K74">E75+E77</f>
        <v>0</v>
      </c>
      <c r="F74" s="196">
        <f t="shared" si="20"/>
        <v>0</v>
      </c>
      <c r="G74" s="196">
        <f t="shared" si="20"/>
        <v>0</v>
      </c>
      <c r="H74" s="196">
        <f t="shared" si="20"/>
        <v>0</v>
      </c>
      <c r="I74" s="196">
        <f t="shared" si="20"/>
        <v>0</v>
      </c>
      <c r="J74" s="196">
        <f t="shared" si="20"/>
        <v>0</v>
      </c>
      <c r="K74" s="196">
        <f t="shared" si="20"/>
        <v>0</v>
      </c>
      <c r="L74" s="111">
        <v>0</v>
      </c>
      <c r="M74" s="5"/>
      <c r="N74" s="5"/>
    </row>
    <row r="75" spans="1:14" ht="14.25" customHeight="1">
      <c r="A75" s="95" t="s">
        <v>202</v>
      </c>
      <c r="B75" s="39">
        <v>3131</v>
      </c>
      <c r="C75" s="39">
        <v>430</v>
      </c>
      <c r="D75" s="200">
        <f>D76+D78</f>
        <v>0</v>
      </c>
      <c r="E75" s="200"/>
      <c r="F75" s="200">
        <v>0</v>
      </c>
      <c r="G75" s="200">
        <v>0</v>
      </c>
      <c r="H75" s="200">
        <v>0</v>
      </c>
      <c r="I75" s="200">
        <v>0</v>
      </c>
      <c r="J75" s="200">
        <v>0</v>
      </c>
      <c r="K75" s="200">
        <f t="shared" si="19"/>
        <v>0</v>
      </c>
      <c r="L75" s="111">
        <v>0</v>
      </c>
      <c r="M75" s="5"/>
      <c r="N75" s="5"/>
    </row>
    <row r="76" spans="1:14" ht="15" customHeight="1" hidden="1">
      <c r="A76" s="95" t="s">
        <v>147</v>
      </c>
      <c r="B76" s="39">
        <v>2132</v>
      </c>
      <c r="C76" s="39"/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f t="shared" si="19"/>
        <v>0</v>
      </c>
      <c r="L76" s="116">
        <v>0</v>
      </c>
      <c r="M76" s="5"/>
      <c r="N76" s="5"/>
    </row>
    <row r="77" spans="1:14" ht="15.75" customHeight="1">
      <c r="A77" s="95" t="s">
        <v>148</v>
      </c>
      <c r="B77" s="39">
        <v>3132</v>
      </c>
      <c r="C77" s="39">
        <v>440</v>
      </c>
      <c r="D77" s="200">
        <v>0</v>
      </c>
      <c r="E77" s="200"/>
      <c r="F77" s="200">
        <v>0</v>
      </c>
      <c r="G77" s="200">
        <v>0</v>
      </c>
      <c r="H77" s="200">
        <v>0</v>
      </c>
      <c r="I77" s="200">
        <v>0</v>
      </c>
      <c r="J77" s="200">
        <v>0</v>
      </c>
      <c r="K77" s="200">
        <f t="shared" si="19"/>
        <v>0</v>
      </c>
      <c r="L77" s="116">
        <v>0</v>
      </c>
      <c r="M77" s="5"/>
      <c r="N77" s="5"/>
    </row>
    <row r="78" spans="1:14" ht="15.75" customHeight="1">
      <c r="A78" s="180" t="s">
        <v>101</v>
      </c>
      <c r="B78" s="167">
        <v>3140</v>
      </c>
      <c r="C78" s="167">
        <v>450</v>
      </c>
      <c r="D78" s="268">
        <f>D79+D81+D87</f>
        <v>0</v>
      </c>
      <c r="E78" s="268">
        <f aca="true" t="shared" si="21" ref="E78:K78">E79+E81+E87</f>
        <v>0</v>
      </c>
      <c r="F78" s="268">
        <f t="shared" si="21"/>
        <v>0</v>
      </c>
      <c r="G78" s="268">
        <f t="shared" si="21"/>
        <v>0</v>
      </c>
      <c r="H78" s="268">
        <f t="shared" si="21"/>
        <v>0</v>
      </c>
      <c r="I78" s="268">
        <f t="shared" si="21"/>
        <v>0</v>
      </c>
      <c r="J78" s="268">
        <f t="shared" si="21"/>
        <v>0</v>
      </c>
      <c r="K78" s="268">
        <f t="shared" si="21"/>
        <v>0</v>
      </c>
      <c r="L78" s="120" t="s">
        <v>80</v>
      </c>
      <c r="M78" s="5"/>
      <c r="N78" s="5"/>
    </row>
    <row r="79" spans="1:14" ht="17.25" customHeight="1">
      <c r="A79" s="95" t="s">
        <v>203</v>
      </c>
      <c r="B79" s="39">
        <v>3141</v>
      </c>
      <c r="C79" s="39">
        <v>460</v>
      </c>
      <c r="D79" s="255">
        <v>0</v>
      </c>
      <c r="E79" s="255">
        <v>0</v>
      </c>
      <c r="F79" s="255">
        <v>0</v>
      </c>
      <c r="G79" s="255">
        <v>0</v>
      </c>
      <c r="H79" s="255">
        <v>0</v>
      </c>
      <c r="I79" s="255">
        <v>0</v>
      </c>
      <c r="J79" s="255">
        <v>0</v>
      </c>
      <c r="K79" s="255">
        <v>0</v>
      </c>
      <c r="L79" s="82"/>
      <c r="M79" s="5"/>
      <c r="N79" s="5"/>
    </row>
    <row r="80" spans="1:12" ht="18.75" customHeight="1" hidden="1" thickTop="1">
      <c r="A80" s="92" t="s">
        <v>103</v>
      </c>
      <c r="B80" s="39">
        <v>2142</v>
      </c>
      <c r="C80" s="39"/>
      <c r="D80" s="255"/>
      <c r="E80" s="255"/>
      <c r="F80" s="255"/>
      <c r="G80" s="255"/>
      <c r="H80" s="255"/>
      <c r="I80" s="255"/>
      <c r="J80" s="255"/>
      <c r="K80" s="255"/>
      <c r="L80" s="110">
        <v>11</v>
      </c>
    </row>
    <row r="81" spans="1:12" ht="15.75" customHeight="1">
      <c r="A81" s="92" t="s">
        <v>204</v>
      </c>
      <c r="B81" s="39">
        <v>3142</v>
      </c>
      <c r="C81" s="39">
        <v>470</v>
      </c>
      <c r="D81" s="255">
        <v>0</v>
      </c>
      <c r="E81" s="255">
        <v>0</v>
      </c>
      <c r="F81" s="255">
        <v>0</v>
      </c>
      <c r="G81" s="255">
        <v>0</v>
      </c>
      <c r="H81" s="255">
        <v>0</v>
      </c>
      <c r="I81" s="255">
        <v>0</v>
      </c>
      <c r="J81" s="255">
        <v>0</v>
      </c>
      <c r="K81" s="255">
        <v>0</v>
      </c>
      <c r="L81" s="111">
        <v>0</v>
      </c>
    </row>
    <row r="82" spans="1:12" ht="23.25" customHeight="1" hidden="1" thickBot="1">
      <c r="A82" s="92"/>
      <c r="B82" s="145"/>
      <c r="C82" s="145"/>
      <c r="D82" s="232"/>
      <c r="E82" s="232"/>
      <c r="F82" s="232"/>
      <c r="G82" s="232"/>
      <c r="H82" s="232"/>
      <c r="I82" s="232"/>
      <c r="J82" s="232"/>
      <c r="K82" s="233"/>
      <c r="L82" s="111">
        <v>0</v>
      </c>
    </row>
    <row r="83" spans="1:14" ht="15" customHeight="1" hidden="1" thickTop="1">
      <c r="A83" s="92"/>
      <c r="B83" s="145"/>
      <c r="C83" s="145"/>
      <c r="D83" s="234"/>
      <c r="E83" s="234"/>
      <c r="F83" s="234"/>
      <c r="G83" s="234"/>
      <c r="H83" s="234"/>
      <c r="I83" s="234"/>
      <c r="J83" s="234"/>
      <c r="K83" s="234"/>
      <c r="L83" s="111">
        <v>0</v>
      </c>
      <c r="M83" s="9"/>
      <c r="N83" s="9"/>
    </row>
    <row r="84" spans="1:14" ht="19.5" customHeight="1" hidden="1">
      <c r="A84" s="92"/>
      <c r="B84" s="145"/>
      <c r="C84" s="145"/>
      <c r="D84" s="200">
        <v>0</v>
      </c>
      <c r="E84" s="200"/>
      <c r="F84" s="200">
        <v>0</v>
      </c>
      <c r="G84" s="200">
        <v>0</v>
      </c>
      <c r="H84" s="200">
        <v>0</v>
      </c>
      <c r="I84" s="200">
        <v>0</v>
      </c>
      <c r="J84" s="200">
        <v>0</v>
      </c>
      <c r="K84" s="200">
        <f>H84-I84</f>
        <v>0</v>
      </c>
      <c r="L84" s="111">
        <v>0</v>
      </c>
      <c r="M84" s="5"/>
      <c r="N84" s="5"/>
    </row>
    <row r="85" spans="1:14" ht="18" customHeight="1" hidden="1">
      <c r="A85" s="92"/>
      <c r="B85" s="145"/>
      <c r="C85" s="145"/>
      <c r="D85" s="200">
        <v>0</v>
      </c>
      <c r="E85" s="200"/>
      <c r="F85" s="200">
        <v>0</v>
      </c>
      <c r="G85" s="200">
        <v>0</v>
      </c>
      <c r="H85" s="200">
        <v>0</v>
      </c>
      <c r="I85" s="200">
        <v>0</v>
      </c>
      <c r="J85" s="200">
        <v>0</v>
      </c>
      <c r="K85" s="200">
        <v>0</v>
      </c>
      <c r="L85" s="109">
        <v>0</v>
      </c>
      <c r="M85" s="5"/>
      <c r="N85" s="5"/>
    </row>
    <row r="86" spans="1:14" ht="14.25" customHeight="1" hidden="1">
      <c r="A86" s="68">
        <v>1</v>
      </c>
      <c r="B86" s="39">
        <v>2</v>
      </c>
      <c r="C86" s="39"/>
      <c r="D86" s="200">
        <v>0</v>
      </c>
      <c r="E86" s="200"/>
      <c r="F86" s="200">
        <v>0</v>
      </c>
      <c r="G86" s="200">
        <v>0</v>
      </c>
      <c r="H86" s="200">
        <v>0</v>
      </c>
      <c r="I86" s="200">
        <v>0</v>
      </c>
      <c r="J86" s="200">
        <v>0</v>
      </c>
      <c r="K86" s="200">
        <v>0</v>
      </c>
      <c r="L86" s="109">
        <v>0</v>
      </c>
      <c r="M86" s="5"/>
      <c r="N86" s="5"/>
    </row>
    <row r="87" spans="1:14" ht="15" customHeight="1">
      <c r="A87" s="95" t="s">
        <v>105</v>
      </c>
      <c r="B87" s="39">
        <v>3143</v>
      </c>
      <c r="C87" s="39">
        <v>480</v>
      </c>
      <c r="D87" s="200">
        <v>0</v>
      </c>
      <c r="E87" s="200"/>
      <c r="F87" s="200">
        <v>0</v>
      </c>
      <c r="G87" s="200">
        <v>0</v>
      </c>
      <c r="H87" s="200">
        <v>0</v>
      </c>
      <c r="I87" s="200">
        <v>0</v>
      </c>
      <c r="J87" s="200">
        <v>0</v>
      </c>
      <c r="K87" s="200">
        <f aca="true" t="shared" si="22" ref="K87:K92">H87-I87</f>
        <v>0</v>
      </c>
      <c r="L87" s="121">
        <f>SUM(L88,L105)</f>
        <v>0</v>
      </c>
      <c r="M87" s="5"/>
      <c r="N87" s="5"/>
    </row>
    <row r="88" spans="1:14" ht="15">
      <c r="A88" s="180" t="s">
        <v>78</v>
      </c>
      <c r="B88" s="167">
        <v>3150</v>
      </c>
      <c r="C88" s="167">
        <v>490</v>
      </c>
      <c r="D88" s="196">
        <v>0</v>
      </c>
      <c r="E88" s="196"/>
      <c r="F88" s="196"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f t="shared" si="22"/>
        <v>0</v>
      </c>
      <c r="L88" s="121">
        <f>SUM(L89,L96)</f>
        <v>0</v>
      </c>
      <c r="M88" s="5"/>
      <c r="N88" s="5"/>
    </row>
    <row r="89" spans="1:14" s="1" customFormat="1" ht="15">
      <c r="A89" s="180" t="s">
        <v>106</v>
      </c>
      <c r="B89" s="167">
        <v>3160</v>
      </c>
      <c r="C89" s="167">
        <v>500</v>
      </c>
      <c r="D89" s="196">
        <v>0</v>
      </c>
      <c r="E89" s="196"/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f t="shared" si="22"/>
        <v>0</v>
      </c>
      <c r="L89" s="122">
        <f>SUM(L90:L95)</f>
        <v>0</v>
      </c>
      <c r="M89" s="18"/>
      <c r="N89" s="18"/>
    </row>
    <row r="90" spans="1:14" s="1" customFormat="1" ht="15.75">
      <c r="A90" s="181" t="s">
        <v>58</v>
      </c>
      <c r="B90" s="165">
        <v>3200</v>
      </c>
      <c r="C90" s="165">
        <v>510</v>
      </c>
      <c r="D90" s="205">
        <f>D91+D92+D93+D94</f>
        <v>0</v>
      </c>
      <c r="E90" s="205">
        <f aca="true" t="shared" si="23" ref="E90:K90">E91+E92+E93+E94</f>
        <v>0</v>
      </c>
      <c r="F90" s="205">
        <f t="shared" si="23"/>
        <v>0</v>
      </c>
      <c r="G90" s="205">
        <f t="shared" si="23"/>
        <v>0</v>
      </c>
      <c r="H90" s="205">
        <f t="shared" si="23"/>
        <v>0</v>
      </c>
      <c r="I90" s="205">
        <f t="shared" si="23"/>
        <v>0</v>
      </c>
      <c r="J90" s="205">
        <f t="shared" si="23"/>
        <v>0</v>
      </c>
      <c r="K90" s="205">
        <f t="shared" si="23"/>
        <v>0</v>
      </c>
      <c r="L90" s="118">
        <f>SUM(L93,L108)</f>
        <v>0</v>
      </c>
      <c r="M90" s="18"/>
      <c r="N90" s="18"/>
    </row>
    <row r="91" spans="1:14" s="1" customFormat="1" ht="29.25">
      <c r="A91" s="180" t="s">
        <v>107</v>
      </c>
      <c r="B91" s="167">
        <v>3210</v>
      </c>
      <c r="C91" s="167">
        <v>520</v>
      </c>
      <c r="D91" s="211">
        <f aca="true" t="shared" si="24" ref="D91:J91">SUM(D95,D109)</f>
        <v>0</v>
      </c>
      <c r="E91" s="211">
        <f t="shared" si="24"/>
        <v>0</v>
      </c>
      <c r="F91" s="211">
        <f t="shared" si="24"/>
        <v>0</v>
      </c>
      <c r="G91" s="211">
        <f t="shared" si="24"/>
        <v>0</v>
      </c>
      <c r="H91" s="211">
        <f t="shared" si="24"/>
        <v>0</v>
      </c>
      <c r="I91" s="211">
        <f t="shared" si="24"/>
        <v>0</v>
      </c>
      <c r="J91" s="211">
        <f t="shared" si="24"/>
        <v>0</v>
      </c>
      <c r="K91" s="196">
        <f t="shared" si="22"/>
        <v>0</v>
      </c>
      <c r="L91" s="118"/>
      <c r="M91" s="18"/>
      <c r="N91" s="18"/>
    </row>
    <row r="92" spans="1:14" s="1" customFormat="1" ht="30.75" customHeight="1">
      <c r="A92" s="182" t="s">
        <v>75</v>
      </c>
      <c r="B92" s="167">
        <v>3220</v>
      </c>
      <c r="C92" s="167">
        <v>530</v>
      </c>
      <c r="D92" s="211">
        <f aca="true" t="shared" si="25" ref="D92:J92">SUM(D96,D110)</f>
        <v>0</v>
      </c>
      <c r="E92" s="211">
        <f t="shared" si="25"/>
        <v>0</v>
      </c>
      <c r="F92" s="211">
        <f t="shared" si="25"/>
        <v>0</v>
      </c>
      <c r="G92" s="211">
        <f t="shared" si="25"/>
        <v>0</v>
      </c>
      <c r="H92" s="211">
        <f t="shared" si="25"/>
        <v>0</v>
      </c>
      <c r="I92" s="211">
        <f t="shared" si="25"/>
        <v>0</v>
      </c>
      <c r="J92" s="211">
        <f t="shared" si="25"/>
        <v>0</v>
      </c>
      <c r="K92" s="196">
        <f t="shared" si="22"/>
        <v>0</v>
      </c>
      <c r="L92" s="118"/>
      <c r="M92" s="18"/>
      <c r="N92" s="18"/>
    </row>
    <row r="93" spans="1:14" s="20" customFormat="1" ht="29.25">
      <c r="A93" s="182" t="s">
        <v>205</v>
      </c>
      <c r="B93" s="167">
        <v>3230</v>
      </c>
      <c r="C93" s="167">
        <v>540</v>
      </c>
      <c r="D93" s="202">
        <f aca="true" t="shared" si="26" ref="D93:K93">SUM(D95,D104)</f>
        <v>0</v>
      </c>
      <c r="E93" s="202">
        <f t="shared" si="26"/>
        <v>0</v>
      </c>
      <c r="F93" s="202">
        <f t="shared" si="26"/>
        <v>0</v>
      </c>
      <c r="G93" s="202">
        <f t="shared" si="26"/>
        <v>0</v>
      </c>
      <c r="H93" s="202">
        <f t="shared" si="26"/>
        <v>0</v>
      </c>
      <c r="I93" s="202">
        <f t="shared" si="26"/>
        <v>0</v>
      </c>
      <c r="J93" s="202">
        <f t="shared" si="26"/>
        <v>0</v>
      </c>
      <c r="K93" s="202">
        <f t="shared" si="26"/>
        <v>0</v>
      </c>
      <c r="L93" s="111">
        <v>0</v>
      </c>
      <c r="M93" s="19"/>
      <c r="N93" s="19"/>
    </row>
    <row r="94" spans="1:14" s="20" customFormat="1" ht="15.75">
      <c r="A94" s="182" t="s">
        <v>108</v>
      </c>
      <c r="B94" s="167">
        <v>3240</v>
      </c>
      <c r="C94" s="167">
        <v>550</v>
      </c>
      <c r="D94" s="202">
        <v>0</v>
      </c>
      <c r="E94" s="202">
        <v>0</v>
      </c>
      <c r="F94" s="202">
        <v>0</v>
      </c>
      <c r="G94" s="202">
        <v>0</v>
      </c>
      <c r="H94" s="202">
        <v>0</v>
      </c>
      <c r="I94" s="202">
        <v>0</v>
      </c>
      <c r="J94" s="202">
        <v>0</v>
      </c>
      <c r="K94" s="202">
        <v>0</v>
      </c>
      <c r="L94" s="111"/>
      <c r="M94" s="19"/>
      <c r="N94" s="19"/>
    </row>
    <row r="95" spans="1:14" s="14" customFormat="1" ht="15.75">
      <c r="A95" s="184" t="s">
        <v>59</v>
      </c>
      <c r="B95" s="46">
        <v>4100</v>
      </c>
      <c r="C95" s="46">
        <v>560</v>
      </c>
      <c r="D95" s="205">
        <f>D96</f>
        <v>0</v>
      </c>
      <c r="E95" s="205">
        <f aca="true" t="shared" si="27" ref="E95:L95">E96</f>
        <v>0</v>
      </c>
      <c r="F95" s="205">
        <f t="shared" si="27"/>
        <v>0</v>
      </c>
      <c r="G95" s="205">
        <f t="shared" si="27"/>
        <v>0</v>
      </c>
      <c r="H95" s="205">
        <f t="shared" si="27"/>
        <v>0</v>
      </c>
      <c r="I95" s="205">
        <f t="shared" si="27"/>
        <v>0</v>
      </c>
      <c r="J95" s="205">
        <f t="shared" si="27"/>
        <v>0</v>
      </c>
      <c r="K95" s="205">
        <f t="shared" si="27"/>
        <v>0</v>
      </c>
      <c r="L95" s="206">
        <f t="shared" si="27"/>
        <v>0</v>
      </c>
      <c r="M95" s="13"/>
      <c r="N95" s="13"/>
    </row>
    <row r="96" spans="1:14" ht="15">
      <c r="A96" s="94" t="s">
        <v>60</v>
      </c>
      <c r="B96" s="41">
        <v>4110</v>
      </c>
      <c r="C96" s="41">
        <v>570</v>
      </c>
      <c r="D96" s="196">
        <f>D97+D98+D99</f>
        <v>0</v>
      </c>
      <c r="E96" s="196">
        <f aca="true" t="shared" si="28" ref="E96:K96">E97+E98+E99</f>
        <v>0</v>
      </c>
      <c r="F96" s="196">
        <f t="shared" si="28"/>
        <v>0</v>
      </c>
      <c r="G96" s="196">
        <f t="shared" si="28"/>
        <v>0</v>
      </c>
      <c r="H96" s="196">
        <f t="shared" si="28"/>
        <v>0</v>
      </c>
      <c r="I96" s="196">
        <f t="shared" si="28"/>
        <v>0</v>
      </c>
      <c r="J96" s="196">
        <f t="shared" si="28"/>
        <v>0</v>
      </c>
      <c r="K96" s="196">
        <f t="shared" si="28"/>
        <v>0</v>
      </c>
      <c r="L96" s="111">
        <v>0</v>
      </c>
      <c r="M96" s="5"/>
      <c r="N96" s="5"/>
    </row>
    <row r="97" spans="1:14" ht="30" customHeight="1">
      <c r="A97" s="95" t="s">
        <v>61</v>
      </c>
      <c r="B97" s="39">
        <v>4111</v>
      </c>
      <c r="C97" s="39">
        <v>580</v>
      </c>
      <c r="D97" s="196">
        <v>0</v>
      </c>
      <c r="E97" s="196"/>
      <c r="F97" s="196">
        <v>0</v>
      </c>
      <c r="G97" s="196">
        <v>0</v>
      </c>
      <c r="H97" s="196">
        <v>0</v>
      </c>
      <c r="I97" s="196">
        <v>0</v>
      </c>
      <c r="J97" s="196">
        <v>0</v>
      </c>
      <c r="K97" s="196">
        <v>0</v>
      </c>
      <c r="L97" s="111">
        <v>0</v>
      </c>
      <c r="M97" s="5"/>
      <c r="N97" s="5"/>
    </row>
    <row r="98" spans="1:14" ht="29.25" customHeight="1">
      <c r="A98" s="95" t="s">
        <v>62</v>
      </c>
      <c r="B98" s="39">
        <v>4112</v>
      </c>
      <c r="C98" s="39">
        <v>590</v>
      </c>
      <c r="D98" s="196">
        <v>0</v>
      </c>
      <c r="E98" s="196">
        <v>0</v>
      </c>
      <c r="F98" s="196">
        <v>0</v>
      </c>
      <c r="G98" s="196">
        <v>0</v>
      </c>
      <c r="H98" s="196">
        <v>0</v>
      </c>
      <c r="I98" s="196">
        <v>0</v>
      </c>
      <c r="J98" s="196">
        <v>0</v>
      </c>
      <c r="K98" s="196">
        <v>0</v>
      </c>
      <c r="L98" s="111">
        <v>0</v>
      </c>
      <c r="M98" s="5"/>
      <c r="N98" s="5"/>
    </row>
    <row r="99" spans="1:14" ht="18" customHeight="1">
      <c r="A99" s="95" t="s">
        <v>63</v>
      </c>
      <c r="B99" s="39">
        <v>4113</v>
      </c>
      <c r="C99" s="39">
        <v>600</v>
      </c>
      <c r="D99" s="196">
        <v>0</v>
      </c>
      <c r="E99" s="196">
        <v>0</v>
      </c>
      <c r="F99" s="196">
        <v>0</v>
      </c>
      <c r="G99" s="196">
        <v>0</v>
      </c>
      <c r="H99" s="196">
        <v>0</v>
      </c>
      <c r="I99" s="196">
        <v>0</v>
      </c>
      <c r="J99" s="196">
        <v>0</v>
      </c>
      <c r="K99" s="196">
        <v>0</v>
      </c>
      <c r="L99" s="153"/>
      <c r="M99" s="5"/>
      <c r="N99" s="5"/>
    </row>
    <row r="100" spans="1:14" ht="18.75" customHeight="1" hidden="1">
      <c r="A100" s="180" t="s">
        <v>156</v>
      </c>
      <c r="B100" s="167">
        <v>4120</v>
      </c>
      <c r="C100" s="167"/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29.25" customHeight="1" hidden="1">
      <c r="A101" s="185" t="s">
        <v>64</v>
      </c>
      <c r="B101" s="174">
        <v>4121</v>
      </c>
      <c r="C101" s="174"/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24.75" customHeight="1" hidden="1">
      <c r="A102" s="185" t="s">
        <v>157</v>
      </c>
      <c r="B102" s="174">
        <v>4122</v>
      </c>
      <c r="C102" s="174"/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17.25" customHeight="1" hidden="1">
      <c r="A103" s="185" t="s">
        <v>66</v>
      </c>
      <c r="B103" s="174">
        <v>4123</v>
      </c>
      <c r="C103" s="174"/>
      <c r="D103" s="194"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s="14" customFormat="1" ht="21.75" customHeight="1" thickBot="1">
      <c r="A104" s="184" t="s">
        <v>67</v>
      </c>
      <c r="B104" s="165">
        <v>4200</v>
      </c>
      <c r="C104" s="165">
        <v>610</v>
      </c>
      <c r="D104" s="191">
        <f>D105</f>
        <v>0</v>
      </c>
      <c r="E104" s="191">
        <f aca="true" t="shared" si="29" ref="E104:K104">E105</f>
        <v>0</v>
      </c>
      <c r="F104" s="191">
        <f t="shared" si="29"/>
        <v>0</v>
      </c>
      <c r="G104" s="191">
        <f t="shared" si="29"/>
        <v>0</v>
      </c>
      <c r="H104" s="191">
        <f t="shared" si="29"/>
        <v>0</v>
      </c>
      <c r="I104" s="191">
        <f t="shared" si="29"/>
        <v>0</v>
      </c>
      <c r="J104" s="191">
        <f t="shared" si="29"/>
        <v>0</v>
      </c>
      <c r="K104" s="191">
        <f t="shared" si="29"/>
        <v>0</v>
      </c>
      <c r="L104" s="124">
        <v>0</v>
      </c>
      <c r="M104" s="13"/>
      <c r="N104" s="13"/>
    </row>
    <row r="105" spans="1:14" ht="15.75" customHeight="1">
      <c r="A105" s="146" t="s">
        <v>68</v>
      </c>
      <c r="B105" s="41">
        <v>4210</v>
      </c>
      <c r="C105" s="41">
        <v>620</v>
      </c>
      <c r="D105" s="203">
        <f aca="true" t="shared" si="30" ref="D105:D113">SUM(D106:D108)</f>
        <v>0</v>
      </c>
      <c r="E105" s="224"/>
      <c r="F105" s="224">
        <v>0</v>
      </c>
      <c r="G105" s="224">
        <v>0</v>
      </c>
      <c r="H105" s="224">
        <v>0</v>
      </c>
      <c r="I105" s="224">
        <v>0</v>
      </c>
      <c r="J105" s="224">
        <v>0</v>
      </c>
      <c r="K105" s="224">
        <v>0</v>
      </c>
      <c r="L105" s="10"/>
      <c r="M105" s="5"/>
      <c r="N105" s="5"/>
    </row>
    <row r="106" spans="1:14" ht="12" customHeight="1" hidden="1">
      <c r="A106" s="186" t="s">
        <v>69</v>
      </c>
      <c r="B106" s="41">
        <v>4220</v>
      </c>
      <c r="C106" s="41"/>
      <c r="D106" s="203">
        <f t="shared" si="30"/>
        <v>0</v>
      </c>
      <c r="E106" s="225"/>
      <c r="F106" s="225"/>
      <c r="G106" s="225"/>
      <c r="H106" s="225"/>
      <c r="I106" s="225"/>
      <c r="J106" s="225"/>
      <c r="K106" s="225"/>
      <c r="L106" s="10"/>
      <c r="M106" s="5"/>
      <c r="N106" s="5"/>
    </row>
    <row r="107" spans="1:14" ht="19.5" customHeight="1" hidden="1">
      <c r="A107" s="241"/>
      <c r="B107" s="174"/>
      <c r="C107" s="174"/>
      <c r="D107" s="203">
        <f t="shared" si="30"/>
        <v>0</v>
      </c>
      <c r="E107" s="225"/>
      <c r="F107" s="225"/>
      <c r="G107" s="225"/>
      <c r="H107" s="225"/>
      <c r="I107" s="225"/>
      <c r="J107" s="225"/>
      <c r="K107" s="225"/>
      <c r="L107" s="10"/>
      <c r="M107" s="5"/>
      <c r="N107" s="5"/>
    </row>
    <row r="108" spans="1:14" s="1" customFormat="1" ht="20.25" customHeight="1" hidden="1">
      <c r="A108" s="91"/>
      <c r="B108" s="142"/>
      <c r="C108" s="142"/>
      <c r="D108" s="203">
        <f t="shared" si="30"/>
        <v>0</v>
      </c>
      <c r="E108" s="226">
        <f aca="true" t="shared" si="31" ref="E108:K108">SUM(E109:E110)</f>
        <v>0</v>
      </c>
      <c r="F108" s="226">
        <f t="shared" si="31"/>
        <v>0</v>
      </c>
      <c r="G108" s="226">
        <f t="shared" si="31"/>
        <v>0</v>
      </c>
      <c r="H108" s="226">
        <f t="shared" si="31"/>
        <v>0</v>
      </c>
      <c r="I108" s="226">
        <f t="shared" si="31"/>
        <v>0</v>
      </c>
      <c r="J108" s="226">
        <f t="shared" si="31"/>
        <v>0</v>
      </c>
      <c r="K108" s="226">
        <f t="shared" si="31"/>
        <v>0</v>
      </c>
      <c r="L108" s="17"/>
      <c r="M108" s="18"/>
      <c r="N108" s="18"/>
    </row>
    <row r="109" spans="1:14" s="14" customFormat="1" ht="15.75" customHeight="1" hidden="1">
      <c r="A109" s="32"/>
      <c r="B109" s="141"/>
      <c r="C109" s="141"/>
      <c r="D109" s="203">
        <f t="shared" si="30"/>
        <v>0</v>
      </c>
      <c r="E109" s="227"/>
      <c r="F109" s="227"/>
      <c r="G109" s="227"/>
      <c r="H109" s="227"/>
      <c r="I109" s="227"/>
      <c r="J109" s="227"/>
      <c r="K109" s="227"/>
      <c r="L109" s="12"/>
      <c r="M109" s="13"/>
      <c r="N109" s="13"/>
    </row>
    <row r="110" spans="1:14" s="14" customFormat="1" ht="18.75" customHeight="1" hidden="1">
      <c r="A110" s="30"/>
      <c r="B110" s="141"/>
      <c r="C110" s="141"/>
      <c r="D110" s="203">
        <f t="shared" si="30"/>
        <v>0</v>
      </c>
      <c r="E110" s="227"/>
      <c r="F110" s="227"/>
      <c r="G110" s="227"/>
      <c r="H110" s="227"/>
      <c r="I110" s="227"/>
      <c r="J110" s="227"/>
      <c r="K110" s="227"/>
      <c r="L110" s="12"/>
      <c r="M110" s="13"/>
      <c r="N110" s="13"/>
    </row>
    <row r="111" spans="1:14" s="24" customFormat="1" ht="12.75" customHeight="1" hidden="1">
      <c r="A111" s="34"/>
      <c r="B111" s="25"/>
      <c r="C111" s="25"/>
      <c r="D111" s="203">
        <f t="shared" si="30"/>
        <v>0</v>
      </c>
      <c r="E111" s="216"/>
      <c r="F111" s="216"/>
      <c r="G111" s="216"/>
      <c r="H111" s="216"/>
      <c r="I111" s="216"/>
      <c r="J111" s="216"/>
      <c r="K111" s="216"/>
      <c r="L111" s="27"/>
      <c r="M111" s="28"/>
      <c r="N111" s="28"/>
    </row>
    <row r="112" spans="1:13" ht="15.75" customHeight="1" hidden="1" thickBot="1">
      <c r="A112" s="147"/>
      <c r="B112" s="41"/>
      <c r="C112" s="41"/>
      <c r="D112" s="203">
        <f t="shared" si="30"/>
        <v>0</v>
      </c>
      <c r="E112" s="218"/>
      <c r="F112" s="218"/>
      <c r="G112" s="218">
        <v>0</v>
      </c>
      <c r="H112" s="218">
        <v>0</v>
      </c>
      <c r="I112" s="218">
        <v>0</v>
      </c>
      <c r="J112" s="218">
        <v>0</v>
      </c>
      <c r="K112" s="218">
        <v>0</v>
      </c>
      <c r="L112" s="27"/>
      <c r="M112" s="28"/>
    </row>
    <row r="113" spans="1:11" ht="18" customHeight="1" hidden="1">
      <c r="A113" s="253"/>
      <c r="B113" s="187"/>
      <c r="C113" s="187"/>
      <c r="D113" s="223">
        <f t="shared" si="30"/>
        <v>0</v>
      </c>
      <c r="E113" s="220"/>
      <c r="F113" s="220"/>
      <c r="G113" s="220"/>
      <c r="H113" s="220"/>
      <c r="I113" s="220"/>
      <c r="J113" s="220"/>
      <c r="K113" s="220"/>
    </row>
    <row r="114" spans="1:11" ht="17.25" customHeight="1">
      <c r="A114" s="179" t="s">
        <v>79</v>
      </c>
      <c r="B114" s="174">
        <v>5000</v>
      </c>
      <c r="C114" s="174">
        <v>630</v>
      </c>
      <c r="D114" s="191" t="s">
        <v>154</v>
      </c>
      <c r="E114" s="191">
        <v>570768</v>
      </c>
      <c r="F114" s="231">
        <v>16370</v>
      </c>
      <c r="G114" s="191" t="s">
        <v>154</v>
      </c>
      <c r="H114" s="191" t="s">
        <v>154</v>
      </c>
      <c r="I114" s="191" t="s">
        <v>154</v>
      </c>
      <c r="J114" s="191" t="s">
        <v>154</v>
      </c>
      <c r="K114" s="191" t="s">
        <v>154</v>
      </c>
    </row>
    <row r="115" spans="1:11" ht="15">
      <c r="A115" s="145" t="s">
        <v>150</v>
      </c>
      <c r="B115" s="39">
        <v>9000</v>
      </c>
      <c r="C115" s="246">
        <v>640</v>
      </c>
      <c r="D115" s="231">
        <v>0</v>
      </c>
      <c r="E115" s="231"/>
      <c r="F115" s="231">
        <v>0</v>
      </c>
      <c r="G115" s="231">
        <v>0</v>
      </c>
      <c r="H115" s="231">
        <v>0</v>
      </c>
      <c r="I115" s="231">
        <v>0</v>
      </c>
      <c r="J115" s="231">
        <v>0</v>
      </c>
      <c r="K115" s="231">
        <v>0</v>
      </c>
    </row>
    <row r="116" spans="1:11" ht="12.75">
      <c r="A116" s="144"/>
      <c r="B116" s="37"/>
      <c r="C116" s="37"/>
      <c r="D116" s="37"/>
      <c r="E116" s="37"/>
      <c r="F116" s="37"/>
      <c r="G116" s="37"/>
      <c r="H116" s="37"/>
      <c r="I116" s="37"/>
      <c r="J116" s="37"/>
      <c r="K116" s="37"/>
    </row>
    <row r="117" ht="12.75" customHeight="1">
      <c r="A117" s="190" t="s">
        <v>168</v>
      </c>
    </row>
    <row r="118" ht="12.75" customHeight="1">
      <c r="A118" s="190"/>
    </row>
    <row r="119" ht="12.75" customHeight="1">
      <c r="A119" s="190"/>
    </row>
    <row r="120" spans="1:9" ht="15.75">
      <c r="A120" s="47" t="s">
        <v>183</v>
      </c>
      <c r="B120" s="108"/>
      <c r="C120" s="108"/>
      <c r="D120" s="49"/>
      <c r="E120" s="49"/>
      <c r="F120" s="49"/>
      <c r="G120" s="108"/>
      <c r="H120" s="108" t="s">
        <v>151</v>
      </c>
      <c r="I120" s="108"/>
    </row>
    <row r="121" spans="1:13" ht="15">
      <c r="A121" s="49"/>
      <c r="B121" s="321" t="s">
        <v>71</v>
      </c>
      <c r="C121" s="321"/>
      <c r="D121" s="49"/>
      <c r="E121" s="49"/>
      <c r="F121" s="49"/>
      <c r="G121" s="321" t="s">
        <v>173</v>
      </c>
      <c r="H121" s="321"/>
      <c r="I121" s="321"/>
      <c r="J121" s="3"/>
      <c r="K121" s="3"/>
      <c r="L121" s="3"/>
      <c r="M121" s="3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49"/>
    </row>
    <row r="123" spans="1:9" ht="15.75">
      <c r="A123" s="47" t="s">
        <v>177</v>
      </c>
      <c r="B123" s="108"/>
      <c r="C123" s="108"/>
      <c r="D123" s="49"/>
      <c r="E123" s="49"/>
      <c r="F123" s="49"/>
      <c r="G123" s="108"/>
      <c r="H123" s="108" t="s">
        <v>178</v>
      </c>
      <c r="I123" s="108"/>
    </row>
    <row r="124" spans="1:13" ht="15">
      <c r="A124" s="49"/>
      <c r="B124" s="321" t="s">
        <v>71</v>
      </c>
      <c r="C124" s="321"/>
      <c r="D124" s="49"/>
      <c r="E124" s="49"/>
      <c r="F124" s="49"/>
      <c r="G124" s="321" t="s">
        <v>174</v>
      </c>
      <c r="H124" s="321"/>
      <c r="I124" s="321"/>
      <c r="J124" s="3"/>
      <c r="K124" s="3"/>
      <c r="L124" s="3"/>
      <c r="M124" s="3"/>
    </row>
    <row r="126" ht="12.75">
      <c r="A126" t="s">
        <v>279</v>
      </c>
    </row>
    <row r="128" ht="12.75">
      <c r="A128" s="299" t="s">
        <v>259</v>
      </c>
    </row>
  </sheetData>
  <sheetProtection/>
  <mergeCells count="30">
    <mergeCell ref="A10:I10"/>
    <mergeCell ref="A11:I11"/>
    <mergeCell ref="A21:A22"/>
    <mergeCell ref="B21:B22"/>
    <mergeCell ref="F21:F22"/>
    <mergeCell ref="A12:I12"/>
    <mergeCell ref="H21:H22"/>
    <mergeCell ref="A14:I14"/>
    <mergeCell ref="A15:I15"/>
    <mergeCell ref="A16:I16"/>
    <mergeCell ref="I21:I22"/>
    <mergeCell ref="E21:E22"/>
    <mergeCell ref="G21:G22"/>
    <mergeCell ref="F17:I17"/>
    <mergeCell ref="I1:K1"/>
    <mergeCell ref="A3:D4"/>
    <mergeCell ref="A7:K7"/>
    <mergeCell ref="B8:H8"/>
    <mergeCell ref="I2:L4"/>
    <mergeCell ref="A6:K6"/>
    <mergeCell ref="A17:D17"/>
    <mergeCell ref="B124:C124"/>
    <mergeCell ref="G124:I124"/>
    <mergeCell ref="L21:L22"/>
    <mergeCell ref="C21:C22"/>
    <mergeCell ref="D21:D22"/>
    <mergeCell ref="B121:C121"/>
    <mergeCell ref="G121:I121"/>
    <mergeCell ref="K21:K22"/>
    <mergeCell ref="J21:J22"/>
  </mergeCells>
  <printOptions horizontalCentered="1"/>
  <pageMargins left="0.5905511811023623" right="0.1968503937007874" top="0.7086614173228347" bottom="0.1968503937007874" header="0.35433070866141736" footer="0.15748031496062992"/>
  <pageSetup fitToHeight="10" horizontalDpi="300" verticalDpi="300" orientation="landscape" paperSize="9" scale="59" r:id="rId1"/>
  <rowBreaks count="2" manualBreakCount="2">
    <brk id="53" max="11" man="1"/>
    <brk id="94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128"/>
  <sheetViews>
    <sheetView view="pageBreakPreview" zoomScaleSheetLayoutView="100" zoomScalePageLayoutView="0" workbookViewId="0" topLeftCell="A7">
      <selection activeCell="J24" sqref="J24"/>
    </sheetView>
  </sheetViews>
  <sheetFormatPr defaultColWidth="9.00390625" defaultRowHeight="12.75"/>
  <cols>
    <col min="1" max="1" width="55.25390625" style="0" customWidth="1"/>
    <col min="2" max="2" width="15.125" style="0" customWidth="1"/>
    <col min="3" max="3" width="8.875" style="0" customWidth="1"/>
    <col min="4" max="4" width="19.25390625" style="0" customWidth="1"/>
    <col min="5" max="5" width="0.12890625" style="0" hidden="1" customWidth="1"/>
    <col min="6" max="6" width="19.00390625" style="0" customWidth="1"/>
    <col min="7" max="7" width="11.75390625" style="0" customWidth="1"/>
    <col min="8" max="8" width="19.625" style="0" customWidth="1"/>
    <col min="9" max="9" width="19.125" style="0" customWidth="1"/>
    <col min="10" max="10" width="19.375" style="0" customWidth="1"/>
    <col min="11" max="11" width="16.75390625" style="0" customWidth="1"/>
    <col min="12" max="12" width="1.00390625" style="0" hidden="1" customWidth="1"/>
    <col min="13" max="13" width="11.625" style="0" customWidth="1"/>
    <col min="14" max="14" width="9.625" style="0" customWidth="1"/>
  </cols>
  <sheetData>
    <row r="1" spans="9:13" ht="13.5" customHeight="1">
      <c r="I1" s="312" t="s">
        <v>170</v>
      </c>
      <c r="J1" s="312"/>
      <c r="K1" s="312"/>
      <c r="L1" s="1"/>
      <c r="M1" s="1"/>
    </row>
    <row r="2" spans="7:15" ht="12.75" customHeight="1">
      <c r="G2" s="8"/>
      <c r="H2" s="8"/>
      <c r="I2" s="310" t="s">
        <v>255</v>
      </c>
      <c r="J2" s="310"/>
      <c r="K2" s="310"/>
      <c r="L2" s="310"/>
      <c r="M2" s="8"/>
      <c r="N2" s="3"/>
      <c r="O2" s="3"/>
    </row>
    <row r="3" spans="1:15" ht="12.75">
      <c r="A3" s="310"/>
      <c r="B3" s="310"/>
      <c r="C3" s="310"/>
      <c r="D3" s="310"/>
      <c r="F3" s="8"/>
      <c r="G3" s="8"/>
      <c r="H3" s="8"/>
      <c r="I3" s="310"/>
      <c r="J3" s="310"/>
      <c r="K3" s="310"/>
      <c r="L3" s="310"/>
      <c r="M3" s="8"/>
      <c r="N3" s="3"/>
      <c r="O3" s="3"/>
    </row>
    <row r="4" spans="1:13" ht="27" customHeight="1">
      <c r="A4" s="310"/>
      <c r="B4" s="310"/>
      <c r="C4" s="310"/>
      <c r="D4" s="310"/>
      <c r="F4" s="8"/>
      <c r="G4" s="8"/>
      <c r="H4" s="8"/>
      <c r="I4" s="310"/>
      <c r="J4" s="310"/>
      <c r="K4" s="310"/>
      <c r="L4" s="310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11" t="s">
        <v>0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</row>
    <row r="7" spans="1:11" ht="15.75">
      <c r="A7" s="316" t="s">
        <v>171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</row>
    <row r="8" spans="2:11" ht="15.75">
      <c r="B8" s="315" t="s">
        <v>277</v>
      </c>
      <c r="C8" s="315"/>
      <c r="D8" s="315"/>
      <c r="E8" s="315"/>
      <c r="F8" s="315"/>
      <c r="G8" s="315"/>
      <c r="H8" s="315"/>
      <c r="K8" s="9"/>
    </row>
    <row r="9" spans="9:11" ht="12.75">
      <c r="I9" s="158"/>
      <c r="K9" s="9" t="s">
        <v>5</v>
      </c>
    </row>
    <row r="10" spans="1:11" ht="12.75">
      <c r="A10" s="302" t="s">
        <v>176</v>
      </c>
      <c r="B10" s="302"/>
      <c r="C10" s="302"/>
      <c r="D10" s="302"/>
      <c r="E10" s="302"/>
      <c r="F10" s="302"/>
      <c r="G10" s="302"/>
      <c r="H10" s="302"/>
      <c r="I10" s="302"/>
      <c r="J10" t="s">
        <v>2</v>
      </c>
      <c r="K10" s="106" t="s">
        <v>116</v>
      </c>
    </row>
    <row r="11" spans="1:11" ht="12.75">
      <c r="A11" s="302" t="s">
        <v>159</v>
      </c>
      <c r="B11" s="302"/>
      <c r="C11" s="302"/>
      <c r="D11" s="302"/>
      <c r="E11" s="302"/>
      <c r="F11" s="302"/>
      <c r="G11" s="302"/>
      <c r="H11" s="302"/>
      <c r="I11" s="302"/>
      <c r="J11" t="s">
        <v>3</v>
      </c>
      <c r="K11" s="107">
        <v>3510136600</v>
      </c>
    </row>
    <row r="12" spans="1:11" ht="12.75" customHeight="1" hidden="1">
      <c r="A12" s="318" t="s">
        <v>117</v>
      </c>
      <c r="B12" s="318"/>
      <c r="C12" s="318"/>
      <c r="D12" s="318"/>
      <c r="E12" s="318"/>
      <c r="F12" s="318"/>
      <c r="G12" s="318"/>
      <c r="H12" s="318"/>
      <c r="I12" s="318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02" t="s">
        <v>160</v>
      </c>
      <c r="B14" s="302"/>
      <c r="C14" s="302"/>
      <c r="D14" s="302"/>
      <c r="E14" s="302"/>
      <c r="F14" s="302"/>
      <c r="G14" s="302"/>
      <c r="H14" s="302"/>
      <c r="I14" s="302"/>
      <c r="K14" s="5"/>
    </row>
    <row r="15" spans="1:11" ht="12.75">
      <c r="A15" s="302" t="s">
        <v>114</v>
      </c>
      <c r="B15" s="302"/>
      <c r="C15" s="302"/>
      <c r="D15" s="302"/>
      <c r="E15" s="302"/>
      <c r="F15" s="302"/>
      <c r="G15" s="302"/>
      <c r="H15" s="302"/>
      <c r="I15" s="302"/>
      <c r="K15" s="5"/>
    </row>
    <row r="16" spans="1:9" ht="12.75">
      <c r="A16" s="302" t="s">
        <v>211</v>
      </c>
      <c r="B16" s="302"/>
      <c r="C16" s="302"/>
      <c r="D16" s="302"/>
      <c r="E16" s="302"/>
      <c r="F16" s="302"/>
      <c r="G16" s="302"/>
      <c r="H16" s="302"/>
      <c r="I16" s="302"/>
    </row>
    <row r="17" spans="1:13" ht="45" customHeight="1">
      <c r="A17" s="305" t="s">
        <v>256</v>
      </c>
      <c r="B17" s="305"/>
      <c r="C17" s="305"/>
      <c r="D17" s="305"/>
      <c r="E17" s="301"/>
      <c r="F17" s="324" t="s">
        <v>266</v>
      </c>
      <c r="G17" s="324"/>
      <c r="H17" s="324"/>
      <c r="I17" s="324"/>
      <c r="M17" s="5"/>
    </row>
    <row r="18" spans="1:13" ht="12.75">
      <c r="A18" s="6" t="s">
        <v>278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06" t="s">
        <v>6</v>
      </c>
      <c r="B21" s="303" t="s">
        <v>163</v>
      </c>
      <c r="C21" s="303" t="s">
        <v>8</v>
      </c>
      <c r="D21" s="303" t="s">
        <v>164</v>
      </c>
      <c r="E21" s="303" t="s">
        <v>10</v>
      </c>
      <c r="F21" s="303" t="s">
        <v>169</v>
      </c>
      <c r="G21" s="303" t="s">
        <v>165</v>
      </c>
      <c r="H21" s="303" t="s">
        <v>166</v>
      </c>
      <c r="I21" s="303" t="s">
        <v>179</v>
      </c>
      <c r="J21" s="303" t="s">
        <v>180</v>
      </c>
      <c r="K21" s="313" t="s">
        <v>167</v>
      </c>
      <c r="L21" s="319" t="s">
        <v>134</v>
      </c>
    </row>
    <row r="22" spans="1:12" ht="62.25" customHeight="1" thickBot="1">
      <c r="A22" s="307"/>
      <c r="B22" s="304"/>
      <c r="C22" s="304"/>
      <c r="D22" s="304"/>
      <c r="E22" s="304"/>
      <c r="F22" s="304"/>
      <c r="G22" s="304"/>
      <c r="H22" s="304"/>
      <c r="I22" s="304"/>
      <c r="J22" s="304"/>
      <c r="K22" s="314"/>
      <c r="L22" s="320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152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D25+D66+D95+D104</f>
        <v>8725307.7</v>
      </c>
      <c r="E24" s="170">
        <f>SUM(E25,E63,E89,E90,E111)</f>
        <v>0</v>
      </c>
      <c r="F24" s="191">
        <f>F27+F30+F33+F34+F44+F114</f>
        <v>2110748.7</v>
      </c>
      <c r="G24" s="191">
        <v>0</v>
      </c>
      <c r="H24" s="191">
        <f>H25+H66</f>
        <v>2096767.07</v>
      </c>
      <c r="I24" s="191">
        <f>I25+I66</f>
        <v>1704797.9700000002</v>
      </c>
      <c r="J24" s="191">
        <f>J25+J66</f>
        <v>2060583.4700000002</v>
      </c>
      <c r="K24" s="191">
        <f>K25+K66</f>
        <v>391969.1000000001</v>
      </c>
      <c r="L24" s="113">
        <f>L25+L60</f>
        <v>0</v>
      </c>
      <c r="M24" s="5"/>
      <c r="N24" s="5"/>
    </row>
    <row r="25" spans="1:14" ht="28.5" customHeight="1">
      <c r="A25" s="247" t="s">
        <v>206</v>
      </c>
      <c r="B25" s="46">
        <v>2000</v>
      </c>
      <c r="C25" s="166" t="s">
        <v>81</v>
      </c>
      <c r="D25" s="191">
        <f>D26+D31+D54+D57+D61+D65</f>
        <v>8725307.7</v>
      </c>
      <c r="E25" s="191">
        <f>SUM(E26,E54,E55)</f>
        <v>0</v>
      </c>
      <c r="F25" s="191">
        <v>0</v>
      </c>
      <c r="G25" s="191">
        <f>SUM(G26,G54,G55)</f>
        <v>0</v>
      </c>
      <c r="H25" s="191">
        <f>H26+H31+H54+H57+H61+H65</f>
        <v>2096767.07</v>
      </c>
      <c r="I25" s="191">
        <f>I26+I31+I54+I57+I61+I65</f>
        <v>1704797.9700000002</v>
      </c>
      <c r="J25" s="191">
        <f>J26+J31+J54+J57+J61+J65</f>
        <v>2060583.4700000002</v>
      </c>
      <c r="K25" s="191">
        <f>K26+K31+K54+K57+K61+K65</f>
        <v>391969.1000000001</v>
      </c>
      <c r="L25" s="113">
        <f>L26+L52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6846400</v>
      </c>
      <c r="E26" s="191">
        <f aca="true" t="shared" si="0" ref="E26:K26">E27+E30</f>
        <v>0</v>
      </c>
      <c r="F26" s="191">
        <v>0</v>
      </c>
      <c r="G26" s="191">
        <f t="shared" si="0"/>
        <v>0</v>
      </c>
      <c r="H26" s="191">
        <f>H27+H30</f>
        <v>1704316</v>
      </c>
      <c r="I26" s="191">
        <f t="shared" si="0"/>
        <v>1313927.81</v>
      </c>
      <c r="J26" s="191">
        <f t="shared" si="0"/>
        <v>1586160.1600000001</v>
      </c>
      <c r="K26" s="191">
        <f t="shared" si="0"/>
        <v>390388.19000000006</v>
      </c>
      <c r="L26" s="125">
        <f>SUM(L27,L30,L31,L42,L43,L44,L51)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5034100</v>
      </c>
      <c r="E27" s="192">
        <f aca="true" t="shared" si="1" ref="E27:K27">E28+E29</f>
        <v>0</v>
      </c>
      <c r="F27" s="192">
        <v>1254087</v>
      </c>
      <c r="G27" s="192">
        <f t="shared" si="1"/>
        <v>0</v>
      </c>
      <c r="H27" s="192">
        <f t="shared" si="1"/>
        <v>1254087</v>
      </c>
      <c r="I27" s="192">
        <f t="shared" si="1"/>
        <v>968387.34</v>
      </c>
      <c r="J27" s="192">
        <f t="shared" si="1"/>
        <v>1169544.07</v>
      </c>
      <c r="K27" s="192">
        <f t="shared" si="1"/>
        <v>285699.66000000003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231">
        <v>5034100</v>
      </c>
      <c r="E28" s="191"/>
      <c r="F28" s="231">
        <v>0</v>
      </c>
      <c r="G28" s="231">
        <v>0</v>
      </c>
      <c r="H28" s="231">
        <v>1254087</v>
      </c>
      <c r="I28" s="231">
        <v>968387.34</v>
      </c>
      <c r="J28" s="231">
        <v>1169544.07</v>
      </c>
      <c r="K28" s="231">
        <f>H28-I28</f>
        <v>285699.66000000003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231">
        <v>0</v>
      </c>
      <c r="E29" s="191"/>
      <c r="F29" s="231">
        <v>0</v>
      </c>
      <c r="G29" s="231">
        <v>0</v>
      </c>
      <c r="H29" s="231">
        <v>0</v>
      </c>
      <c r="I29" s="231">
        <v>0</v>
      </c>
      <c r="J29" s="231">
        <v>0</v>
      </c>
      <c r="K29" s="231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2">
        <v>1812300</v>
      </c>
      <c r="E30" s="267"/>
      <c r="F30" s="192">
        <v>450229</v>
      </c>
      <c r="G30" s="192"/>
      <c r="H30" s="192">
        <v>450229</v>
      </c>
      <c r="I30" s="192">
        <v>345540.47</v>
      </c>
      <c r="J30" s="192">
        <v>416616.09</v>
      </c>
      <c r="K30" s="192">
        <f>H30-I30</f>
        <v>104688.53000000003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D32+D33+D34+D35+D42+D43+D44+D51</f>
        <v>1878907.7</v>
      </c>
      <c r="E31" s="191">
        <f aca="true" t="shared" si="2" ref="E31:L31">E32+E33+E34+E35+E42+E43+E44+E51</f>
        <v>184434</v>
      </c>
      <c r="F31" s="191">
        <v>0</v>
      </c>
      <c r="G31" s="191">
        <f t="shared" si="2"/>
        <v>0</v>
      </c>
      <c r="H31" s="191">
        <f t="shared" si="2"/>
        <v>392451.07</v>
      </c>
      <c r="I31" s="191">
        <f t="shared" si="2"/>
        <v>390870.16000000003</v>
      </c>
      <c r="J31" s="191">
        <f t="shared" si="2"/>
        <v>474423.31000000006</v>
      </c>
      <c r="K31" s="191">
        <f t="shared" si="2"/>
        <v>1580.9100000000035</v>
      </c>
      <c r="L31" s="231">
        <f t="shared" si="2"/>
        <v>0</v>
      </c>
      <c r="M31" s="13"/>
      <c r="N31" s="13"/>
    </row>
    <row r="32" spans="1:14" ht="18" customHeight="1">
      <c r="A32" s="239" t="s">
        <v>21</v>
      </c>
      <c r="B32" s="167">
        <v>2210</v>
      </c>
      <c r="C32" s="168" t="s">
        <v>88</v>
      </c>
      <c r="D32" s="192">
        <v>6590</v>
      </c>
      <c r="E32" s="267"/>
      <c r="F32" s="192">
        <v>0</v>
      </c>
      <c r="G32" s="192">
        <v>0</v>
      </c>
      <c r="H32" s="192">
        <v>1580</v>
      </c>
      <c r="I32" s="192">
        <v>0</v>
      </c>
      <c r="J32" s="192">
        <v>1297.09</v>
      </c>
      <c r="K32" s="192">
        <f>H32-I32</f>
        <v>1580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2">
        <v>1000</v>
      </c>
      <c r="E33" s="267"/>
      <c r="F33" s="192">
        <v>160</v>
      </c>
      <c r="G33" s="192">
        <v>0</v>
      </c>
      <c r="H33" s="192">
        <v>80</v>
      </c>
      <c r="I33" s="192">
        <v>80</v>
      </c>
      <c r="J33" s="192">
        <v>5.23</v>
      </c>
      <c r="K33" s="192">
        <f aca="true" t="shared" si="3" ref="K33:K40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2">
        <v>604678.7</v>
      </c>
      <c r="E34" s="267">
        <v>184434</v>
      </c>
      <c r="F34" s="192">
        <v>96813.7</v>
      </c>
      <c r="G34" s="192">
        <v>0</v>
      </c>
      <c r="H34" s="192">
        <v>87339.51</v>
      </c>
      <c r="I34" s="192">
        <v>87339.51</v>
      </c>
      <c r="J34" s="192">
        <v>81376.89</v>
      </c>
      <c r="K34" s="192">
        <f t="shared" si="3"/>
        <v>0</v>
      </c>
      <c r="L34" s="116">
        <v>0</v>
      </c>
      <c r="M34" s="5"/>
      <c r="N34" s="5"/>
    </row>
    <row r="35" spans="1:14" ht="15" customHeight="1">
      <c r="A35" s="172" t="s">
        <v>155</v>
      </c>
      <c r="B35" s="167">
        <v>2240</v>
      </c>
      <c r="C35" s="168" t="s">
        <v>91</v>
      </c>
      <c r="D35" s="192">
        <v>43410</v>
      </c>
      <c r="E35" s="267"/>
      <c r="F35" s="192">
        <v>0</v>
      </c>
      <c r="G35" s="192">
        <v>0</v>
      </c>
      <c r="H35" s="192">
        <v>5215</v>
      </c>
      <c r="I35" s="192">
        <v>5215</v>
      </c>
      <c r="J35" s="192">
        <v>4242.44</v>
      </c>
      <c r="K35" s="192">
        <f t="shared" si="3"/>
        <v>0</v>
      </c>
      <c r="L35" s="116">
        <v>0</v>
      </c>
      <c r="M35" s="5"/>
      <c r="N35" s="5"/>
    </row>
    <row r="36" spans="1:14" ht="26.25" customHeight="1" hidden="1">
      <c r="A36" s="104"/>
      <c r="B36" s="39"/>
      <c r="C36" s="40"/>
      <c r="D36" s="192"/>
      <c r="E36" s="267"/>
      <c r="F36" s="192">
        <v>0</v>
      </c>
      <c r="G36" s="192">
        <v>0</v>
      </c>
      <c r="H36" s="192"/>
      <c r="I36" s="192"/>
      <c r="J36" s="192"/>
      <c r="K36" s="192">
        <f t="shared" si="3"/>
        <v>0</v>
      </c>
      <c r="L36" s="116">
        <v>0</v>
      </c>
      <c r="M36" s="5"/>
      <c r="N36" s="5"/>
    </row>
    <row r="37" spans="1:14" ht="1.5" customHeight="1" hidden="1">
      <c r="A37" s="101" t="s">
        <v>145</v>
      </c>
      <c r="B37" s="39">
        <v>1136</v>
      </c>
      <c r="C37" s="40"/>
      <c r="D37" s="192"/>
      <c r="E37" s="267"/>
      <c r="F37" s="192">
        <v>0</v>
      </c>
      <c r="G37" s="192">
        <v>0</v>
      </c>
      <c r="H37" s="192"/>
      <c r="I37" s="192"/>
      <c r="J37" s="192"/>
      <c r="K37" s="192">
        <f t="shared" si="3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2">
        <v>0</v>
      </c>
      <c r="E38" s="267"/>
      <c r="F38" s="192">
        <v>0</v>
      </c>
      <c r="G38" s="192">
        <v>0</v>
      </c>
      <c r="H38" s="192">
        <v>0</v>
      </c>
      <c r="I38" s="192">
        <v>0</v>
      </c>
      <c r="J38" s="192">
        <v>0</v>
      </c>
      <c r="K38" s="192">
        <f t="shared" si="3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2">
        <v>0</v>
      </c>
      <c r="E39" s="267"/>
      <c r="F39" s="192">
        <v>0</v>
      </c>
      <c r="G39" s="192">
        <v>0</v>
      </c>
      <c r="H39" s="192">
        <v>0</v>
      </c>
      <c r="I39" s="192">
        <v>0</v>
      </c>
      <c r="J39" s="192">
        <v>0</v>
      </c>
      <c r="K39" s="192">
        <f t="shared" si="3"/>
        <v>0</v>
      </c>
      <c r="L39" s="116">
        <v>0</v>
      </c>
      <c r="M39" s="5"/>
      <c r="N39" s="5"/>
    </row>
    <row r="40" spans="1:14" ht="17.25" customHeight="1" hidden="1" thickBot="1">
      <c r="A40" s="101" t="s">
        <v>28</v>
      </c>
      <c r="B40" s="39">
        <v>1139</v>
      </c>
      <c r="C40" s="39"/>
      <c r="D40" s="192">
        <v>0</v>
      </c>
      <c r="E40" s="267"/>
      <c r="F40" s="192">
        <v>0</v>
      </c>
      <c r="G40" s="192">
        <v>0</v>
      </c>
      <c r="H40" s="192">
        <v>0</v>
      </c>
      <c r="I40" s="192">
        <v>0</v>
      </c>
      <c r="J40" s="192">
        <v>0</v>
      </c>
      <c r="K40" s="192">
        <f t="shared" si="3"/>
        <v>0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192">
        <v>4</v>
      </c>
      <c r="E41" s="267">
        <v>5</v>
      </c>
      <c r="F41" s="192">
        <v>5</v>
      </c>
      <c r="G41" s="192">
        <v>6</v>
      </c>
      <c r="H41" s="192">
        <v>7</v>
      </c>
      <c r="I41" s="192">
        <v>8</v>
      </c>
      <c r="J41" s="192">
        <v>9</v>
      </c>
      <c r="K41" s="192">
        <v>10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2">
        <v>0</v>
      </c>
      <c r="E42" s="267"/>
      <c r="F42" s="192">
        <v>0</v>
      </c>
      <c r="G42" s="192">
        <v>0</v>
      </c>
      <c r="H42" s="192">
        <v>0</v>
      </c>
      <c r="I42" s="192">
        <v>0</v>
      </c>
      <c r="J42" s="192">
        <v>0</v>
      </c>
      <c r="K42" s="192">
        <v>0</v>
      </c>
      <c r="L42" s="117">
        <v>0</v>
      </c>
      <c r="M42" s="13"/>
      <c r="N42" s="13"/>
    </row>
    <row r="43" spans="1:14" s="14" customFormat="1" ht="15">
      <c r="A43" s="103" t="s">
        <v>190</v>
      </c>
      <c r="B43" s="41">
        <v>2260</v>
      </c>
      <c r="C43" s="41">
        <v>140</v>
      </c>
      <c r="D43" s="192">
        <v>0</v>
      </c>
      <c r="E43" s="267"/>
      <c r="F43" s="192">
        <v>0</v>
      </c>
      <c r="G43" s="192">
        <v>0</v>
      </c>
      <c r="H43" s="192">
        <v>0</v>
      </c>
      <c r="I43" s="192">
        <v>0</v>
      </c>
      <c r="J43" s="192">
        <v>0</v>
      </c>
      <c r="K43" s="192">
        <f>H43-I43</f>
        <v>0</v>
      </c>
      <c r="L43" s="116">
        <v>0</v>
      </c>
      <c r="M43" s="13"/>
      <c r="N43" s="13"/>
    </row>
    <row r="44" spans="1:14" s="14" customFormat="1" ht="15" customHeight="1">
      <c r="A44" s="102" t="s">
        <v>30</v>
      </c>
      <c r="B44" s="167">
        <v>2270</v>
      </c>
      <c r="C44" s="167">
        <v>150</v>
      </c>
      <c r="D44" s="192">
        <f>D45+D46+D47+D48+D49</f>
        <v>1223229</v>
      </c>
      <c r="E44" s="192">
        <f aca="true" t="shared" si="4" ref="E44:K44">E45+E46+E47+E48+E49</f>
        <v>0</v>
      </c>
      <c r="F44" s="192">
        <v>299124</v>
      </c>
      <c r="G44" s="192">
        <f t="shared" si="4"/>
        <v>0</v>
      </c>
      <c r="H44" s="192">
        <f t="shared" si="4"/>
        <v>298236.56</v>
      </c>
      <c r="I44" s="192">
        <f t="shared" si="4"/>
        <v>298235.65</v>
      </c>
      <c r="J44" s="192">
        <f t="shared" si="4"/>
        <v>387501.66000000003</v>
      </c>
      <c r="K44" s="192">
        <f t="shared" si="4"/>
        <v>0.9100000000034925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231">
        <v>1075829</v>
      </c>
      <c r="E45" s="191"/>
      <c r="F45" s="231">
        <v>0</v>
      </c>
      <c r="G45" s="231">
        <v>0</v>
      </c>
      <c r="H45" s="231">
        <v>253028</v>
      </c>
      <c r="I45" s="231">
        <v>253028</v>
      </c>
      <c r="J45" s="231">
        <v>342294.01</v>
      </c>
      <c r="K45" s="231">
        <f aca="true" t="shared" si="5" ref="K45:K53">H45-I45</f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231">
        <v>24900</v>
      </c>
      <c r="E46" s="191"/>
      <c r="F46" s="231">
        <v>0</v>
      </c>
      <c r="G46" s="231">
        <v>0</v>
      </c>
      <c r="H46" s="231">
        <v>5209.56</v>
      </c>
      <c r="I46" s="231">
        <v>5209.56</v>
      </c>
      <c r="J46" s="231">
        <v>5209.56</v>
      </c>
      <c r="K46" s="231">
        <f t="shared" si="5"/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231">
        <v>122500</v>
      </c>
      <c r="E47" s="191"/>
      <c r="F47" s="231">
        <v>0</v>
      </c>
      <c r="G47" s="231">
        <v>0</v>
      </c>
      <c r="H47" s="231">
        <v>39999</v>
      </c>
      <c r="I47" s="231">
        <v>39998.09</v>
      </c>
      <c r="J47" s="231">
        <v>39998.09</v>
      </c>
      <c r="K47" s="231">
        <f t="shared" si="5"/>
        <v>0.9100000000034925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231"/>
      <c r="E48" s="191"/>
      <c r="F48" s="231">
        <v>0</v>
      </c>
      <c r="G48" s="231">
        <v>0</v>
      </c>
      <c r="H48" s="231"/>
      <c r="I48" s="231"/>
      <c r="J48" s="231"/>
      <c r="K48" s="231">
        <f t="shared" si="5"/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231">
        <v>0</v>
      </c>
      <c r="E49" s="191"/>
      <c r="F49" s="231">
        <v>0</v>
      </c>
      <c r="G49" s="231">
        <v>0</v>
      </c>
      <c r="H49" s="231">
        <v>0</v>
      </c>
      <c r="I49" s="231">
        <v>0</v>
      </c>
      <c r="J49" s="231">
        <v>0</v>
      </c>
      <c r="K49" s="231">
        <f t="shared" si="5"/>
        <v>0</v>
      </c>
      <c r="L49" s="116">
        <v>0</v>
      </c>
      <c r="M49" s="5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1">
        <v>0</v>
      </c>
      <c r="E50" s="191"/>
      <c r="F50" s="231">
        <v>0</v>
      </c>
      <c r="G50" s="231">
        <v>0</v>
      </c>
      <c r="H50" s="231">
        <v>0</v>
      </c>
      <c r="I50" s="231">
        <v>0</v>
      </c>
      <c r="J50" s="231">
        <v>0</v>
      </c>
      <c r="K50" s="231">
        <f t="shared" si="5"/>
        <v>0</v>
      </c>
      <c r="L50" s="116">
        <v>0</v>
      </c>
      <c r="M50" s="5"/>
      <c r="N50" s="5"/>
    </row>
    <row r="51" spans="1:14" s="14" customFormat="1" ht="28.5" customHeight="1">
      <c r="A51" s="103" t="s">
        <v>191</v>
      </c>
      <c r="B51" s="167">
        <v>2280</v>
      </c>
      <c r="C51" s="167">
        <v>210</v>
      </c>
      <c r="D51" s="192">
        <f>D52+D53</f>
        <v>0</v>
      </c>
      <c r="E51" s="192">
        <f aca="true" t="shared" si="6" ref="E51:K51">E52+E53</f>
        <v>0</v>
      </c>
      <c r="F51" s="192">
        <f t="shared" si="6"/>
        <v>0</v>
      </c>
      <c r="G51" s="192">
        <f t="shared" si="6"/>
        <v>0</v>
      </c>
      <c r="H51" s="192">
        <f t="shared" si="6"/>
        <v>0</v>
      </c>
      <c r="I51" s="192">
        <f t="shared" si="6"/>
        <v>0</v>
      </c>
      <c r="J51" s="192">
        <f t="shared" si="6"/>
        <v>0</v>
      </c>
      <c r="K51" s="192">
        <f t="shared" si="6"/>
        <v>0</v>
      </c>
      <c r="L51" s="117">
        <v>0</v>
      </c>
      <c r="M51" s="13"/>
      <c r="N51" s="13"/>
    </row>
    <row r="52" spans="1:14" s="37" customFormat="1" ht="28.5">
      <c r="A52" s="104" t="s">
        <v>98</v>
      </c>
      <c r="B52" s="39">
        <v>2281</v>
      </c>
      <c r="C52" s="39">
        <v>220</v>
      </c>
      <c r="D52" s="192">
        <v>0</v>
      </c>
      <c r="E52" s="192">
        <v>0</v>
      </c>
      <c r="F52" s="192">
        <v>0</v>
      </c>
      <c r="G52" s="192">
        <v>0</v>
      </c>
      <c r="H52" s="192">
        <v>0</v>
      </c>
      <c r="I52" s="192">
        <v>0</v>
      </c>
      <c r="J52" s="192">
        <v>0</v>
      </c>
      <c r="K52" s="192">
        <f t="shared" si="5"/>
        <v>0</v>
      </c>
      <c r="L52" s="116">
        <f>L55</f>
        <v>0</v>
      </c>
      <c r="M52" s="36"/>
      <c r="N52" s="36"/>
    </row>
    <row r="53" spans="1:14" s="37" customFormat="1" ht="32.25" customHeight="1">
      <c r="A53" s="104" t="s">
        <v>172</v>
      </c>
      <c r="B53" s="39">
        <v>2282</v>
      </c>
      <c r="C53" s="39">
        <v>230</v>
      </c>
      <c r="D53" s="192">
        <v>0</v>
      </c>
      <c r="E53" s="192">
        <v>0</v>
      </c>
      <c r="F53" s="192">
        <v>0</v>
      </c>
      <c r="G53" s="192">
        <v>0</v>
      </c>
      <c r="H53" s="192">
        <v>0</v>
      </c>
      <c r="I53" s="192">
        <v>0</v>
      </c>
      <c r="J53" s="192">
        <v>0</v>
      </c>
      <c r="K53" s="192">
        <f t="shared" si="5"/>
        <v>0</v>
      </c>
      <c r="L53" s="116">
        <v>0</v>
      </c>
      <c r="M53" s="36"/>
      <c r="N53" s="36"/>
    </row>
    <row r="54" spans="1:14" ht="15.75" customHeight="1">
      <c r="A54" s="175" t="s">
        <v>192</v>
      </c>
      <c r="B54" s="165">
        <v>2400</v>
      </c>
      <c r="C54" s="165">
        <v>240</v>
      </c>
      <c r="D54" s="191">
        <f>D55+D56</f>
        <v>0</v>
      </c>
      <c r="E54" s="191">
        <f aca="true" t="shared" si="7" ref="E54:K54">E55+E56</f>
        <v>0</v>
      </c>
      <c r="F54" s="191">
        <f t="shared" si="7"/>
        <v>0</v>
      </c>
      <c r="G54" s="191">
        <f t="shared" si="7"/>
        <v>0</v>
      </c>
      <c r="H54" s="191">
        <f t="shared" si="7"/>
        <v>0</v>
      </c>
      <c r="I54" s="191">
        <f t="shared" si="7"/>
        <v>0</v>
      </c>
      <c r="J54" s="191">
        <f t="shared" si="7"/>
        <v>0</v>
      </c>
      <c r="K54" s="191">
        <f t="shared" si="7"/>
        <v>0</v>
      </c>
      <c r="L54" s="116">
        <v>0</v>
      </c>
      <c r="M54" s="5"/>
      <c r="N54" s="5"/>
    </row>
    <row r="55" spans="1:14" s="14" customFormat="1" ht="15" customHeight="1">
      <c r="A55" s="176" t="s">
        <v>193</v>
      </c>
      <c r="B55" s="167">
        <v>2410</v>
      </c>
      <c r="C55" s="167">
        <v>250</v>
      </c>
      <c r="D55" s="192">
        <f aca="true" t="shared" si="8" ref="D55:J55">D58</f>
        <v>0</v>
      </c>
      <c r="E55" s="192">
        <f t="shared" si="8"/>
        <v>0</v>
      </c>
      <c r="F55" s="192">
        <v>0</v>
      </c>
      <c r="G55" s="192">
        <f t="shared" si="8"/>
        <v>0</v>
      </c>
      <c r="H55" s="192">
        <f t="shared" si="8"/>
        <v>0</v>
      </c>
      <c r="I55" s="192">
        <f t="shared" si="8"/>
        <v>0</v>
      </c>
      <c r="J55" s="192">
        <f t="shared" si="8"/>
        <v>0</v>
      </c>
      <c r="K55" s="192">
        <v>0</v>
      </c>
      <c r="L55" s="115">
        <f>SUM(L56:L58)</f>
        <v>0</v>
      </c>
      <c r="M55" s="13"/>
      <c r="N55" s="13"/>
    </row>
    <row r="56" spans="1:14" s="14" customFormat="1" ht="15">
      <c r="A56" s="176" t="s">
        <v>194</v>
      </c>
      <c r="B56" s="167">
        <v>2420</v>
      </c>
      <c r="C56" s="167">
        <v>260</v>
      </c>
      <c r="D56" s="192">
        <v>0</v>
      </c>
      <c r="E56" s="192">
        <v>0</v>
      </c>
      <c r="F56" s="192">
        <v>0</v>
      </c>
      <c r="G56" s="192">
        <v>0</v>
      </c>
      <c r="H56" s="192">
        <v>0</v>
      </c>
      <c r="I56" s="192">
        <v>0</v>
      </c>
      <c r="J56" s="192">
        <v>0</v>
      </c>
      <c r="K56" s="192">
        <f>H56-I56</f>
        <v>0</v>
      </c>
      <c r="L56" s="116">
        <v>0</v>
      </c>
      <c r="M56" s="13"/>
      <c r="N56" s="13"/>
    </row>
    <row r="57" spans="1:14" s="14" customFormat="1" ht="15.75">
      <c r="A57" s="175" t="s">
        <v>195</v>
      </c>
      <c r="B57" s="165">
        <v>2600</v>
      </c>
      <c r="C57" s="165">
        <v>270</v>
      </c>
      <c r="D57" s="191">
        <f>D58+D59+D60</f>
        <v>0</v>
      </c>
      <c r="E57" s="191">
        <f aca="true" t="shared" si="9" ref="E57:K57">E58+E59+E60</f>
        <v>0</v>
      </c>
      <c r="F57" s="191">
        <f t="shared" si="9"/>
        <v>0</v>
      </c>
      <c r="G57" s="191">
        <f t="shared" si="9"/>
        <v>0</v>
      </c>
      <c r="H57" s="191">
        <f t="shared" si="9"/>
        <v>0</v>
      </c>
      <c r="I57" s="191">
        <f t="shared" si="9"/>
        <v>0</v>
      </c>
      <c r="J57" s="191">
        <f t="shared" si="9"/>
        <v>0</v>
      </c>
      <c r="K57" s="191">
        <f t="shared" si="9"/>
        <v>0</v>
      </c>
      <c r="L57" s="116">
        <v>0</v>
      </c>
      <c r="M57" s="13"/>
      <c r="N57" s="13"/>
    </row>
    <row r="58" spans="1:14" s="14" customFormat="1" ht="32.25" customHeight="1">
      <c r="A58" s="176" t="s">
        <v>207</v>
      </c>
      <c r="B58" s="167">
        <v>2610</v>
      </c>
      <c r="C58" s="167">
        <v>280</v>
      </c>
      <c r="D58" s="192">
        <f aca="true" t="shared" si="10" ref="D58:L58">SUM(D59:D61)</f>
        <v>0</v>
      </c>
      <c r="E58" s="192">
        <f t="shared" si="10"/>
        <v>0</v>
      </c>
      <c r="F58" s="192">
        <v>0</v>
      </c>
      <c r="G58" s="192">
        <f t="shared" si="10"/>
        <v>0</v>
      </c>
      <c r="H58" s="192">
        <f t="shared" si="10"/>
        <v>0</v>
      </c>
      <c r="I58" s="192">
        <f t="shared" si="10"/>
        <v>0</v>
      </c>
      <c r="J58" s="192">
        <f t="shared" si="10"/>
        <v>0</v>
      </c>
      <c r="K58" s="192">
        <f t="shared" si="10"/>
        <v>0</v>
      </c>
      <c r="L58" s="115">
        <f t="shared" si="10"/>
        <v>0</v>
      </c>
      <c r="M58" s="13"/>
      <c r="N58" s="13"/>
    </row>
    <row r="59" spans="1:14" ht="27.75" customHeight="1">
      <c r="A59" s="176" t="s">
        <v>55</v>
      </c>
      <c r="B59" s="167">
        <v>2620</v>
      </c>
      <c r="C59" s="167">
        <v>290</v>
      </c>
      <c r="D59" s="192">
        <v>0</v>
      </c>
      <c r="E59" s="192">
        <v>0</v>
      </c>
      <c r="F59" s="192">
        <v>0</v>
      </c>
      <c r="G59" s="192">
        <v>0</v>
      </c>
      <c r="H59" s="192">
        <v>0</v>
      </c>
      <c r="I59" s="192">
        <v>0</v>
      </c>
      <c r="J59" s="192">
        <v>0</v>
      </c>
      <c r="K59" s="192">
        <f>H59-I59</f>
        <v>0</v>
      </c>
      <c r="L59" s="116">
        <v>0</v>
      </c>
      <c r="M59" s="5"/>
      <c r="N59" s="5"/>
    </row>
    <row r="60" spans="1:14" ht="27.75" customHeight="1">
      <c r="A60" s="176" t="s">
        <v>196</v>
      </c>
      <c r="B60" s="167">
        <v>2630</v>
      </c>
      <c r="C60" s="167">
        <v>300</v>
      </c>
      <c r="D60" s="192">
        <v>0</v>
      </c>
      <c r="E60" s="192">
        <v>0</v>
      </c>
      <c r="F60" s="192">
        <v>0</v>
      </c>
      <c r="G60" s="192">
        <v>0</v>
      </c>
      <c r="H60" s="192">
        <v>0</v>
      </c>
      <c r="I60" s="192">
        <v>0</v>
      </c>
      <c r="J60" s="192">
        <v>0</v>
      </c>
      <c r="K60" s="192">
        <f>H60-I60</f>
        <v>0</v>
      </c>
      <c r="L60" s="121">
        <v>0</v>
      </c>
      <c r="M60" s="5"/>
      <c r="N60" s="5"/>
    </row>
    <row r="61" spans="1:14" ht="15.75" customHeight="1">
      <c r="A61" s="169" t="s">
        <v>197</v>
      </c>
      <c r="B61" s="165">
        <v>2700</v>
      </c>
      <c r="C61" s="165">
        <v>310</v>
      </c>
      <c r="D61" s="191">
        <f>D62+D63+D64</f>
        <v>0</v>
      </c>
      <c r="E61" s="191">
        <f aca="true" t="shared" si="11" ref="E61:K61">E62+E63+E64</f>
        <v>0</v>
      </c>
      <c r="F61" s="191">
        <f t="shared" si="11"/>
        <v>0</v>
      </c>
      <c r="G61" s="191">
        <f t="shared" si="11"/>
        <v>0</v>
      </c>
      <c r="H61" s="191">
        <f t="shared" si="11"/>
        <v>0</v>
      </c>
      <c r="I61" s="191">
        <f t="shared" si="11"/>
        <v>0</v>
      </c>
      <c r="J61" s="191">
        <f t="shared" si="11"/>
        <v>0</v>
      </c>
      <c r="K61" s="191">
        <f t="shared" si="11"/>
        <v>0</v>
      </c>
      <c r="L61" s="121">
        <v>0</v>
      </c>
      <c r="M61" s="5"/>
      <c r="N61" s="5"/>
    </row>
    <row r="62" spans="1:14" s="14" customFormat="1" ht="17.25" customHeight="1">
      <c r="A62" s="172" t="s">
        <v>43</v>
      </c>
      <c r="B62" s="167">
        <v>2710</v>
      </c>
      <c r="C62" s="167">
        <v>320</v>
      </c>
      <c r="D62" s="192">
        <v>0</v>
      </c>
      <c r="E62" s="192"/>
      <c r="F62" s="192">
        <v>0</v>
      </c>
      <c r="G62" s="192">
        <v>0</v>
      </c>
      <c r="H62" s="192">
        <v>0</v>
      </c>
      <c r="I62" s="192">
        <v>0</v>
      </c>
      <c r="J62" s="192">
        <v>0</v>
      </c>
      <c r="K62" s="192">
        <v>0</v>
      </c>
      <c r="L62" s="111">
        <v>0</v>
      </c>
      <c r="M62" s="13"/>
      <c r="N62" s="13"/>
    </row>
    <row r="63" spans="1:14" s="1" customFormat="1" ht="15" customHeight="1">
      <c r="A63" s="172" t="s">
        <v>73</v>
      </c>
      <c r="B63" s="167">
        <v>2720</v>
      </c>
      <c r="C63" s="167">
        <v>330</v>
      </c>
      <c r="D63" s="267">
        <v>0</v>
      </c>
      <c r="E63" s="267">
        <f aca="true" t="shared" si="12" ref="E63:K63">SUM(E64,E76,E77)</f>
        <v>0</v>
      </c>
      <c r="F63" s="267">
        <f t="shared" si="12"/>
        <v>0</v>
      </c>
      <c r="G63" s="267">
        <f t="shared" si="12"/>
        <v>0</v>
      </c>
      <c r="H63" s="267">
        <v>0</v>
      </c>
      <c r="I63" s="267">
        <v>0</v>
      </c>
      <c r="J63" s="267">
        <v>0</v>
      </c>
      <c r="K63" s="267">
        <f t="shared" si="12"/>
        <v>0</v>
      </c>
      <c r="L63" s="118">
        <f>SUM(L64,L76,L77)</f>
        <v>0</v>
      </c>
      <c r="M63" s="18"/>
      <c r="N63" s="18"/>
    </row>
    <row r="64" spans="1:14" s="1" customFormat="1" ht="14.25" customHeight="1">
      <c r="A64" s="172" t="s">
        <v>198</v>
      </c>
      <c r="B64" s="167">
        <v>2730</v>
      </c>
      <c r="C64" s="167">
        <v>340</v>
      </c>
      <c r="D64" s="267">
        <v>0</v>
      </c>
      <c r="E64" s="267">
        <f aca="true" t="shared" si="13" ref="E64:L64">SUM(E65:E66,E71)</f>
        <v>0</v>
      </c>
      <c r="F64" s="267">
        <f t="shared" si="13"/>
        <v>0</v>
      </c>
      <c r="G64" s="267">
        <f t="shared" si="13"/>
        <v>0</v>
      </c>
      <c r="H64" s="267">
        <v>0</v>
      </c>
      <c r="I64" s="267">
        <v>0</v>
      </c>
      <c r="J64" s="267">
        <v>0</v>
      </c>
      <c r="K64" s="267">
        <f t="shared" si="13"/>
        <v>0</v>
      </c>
      <c r="L64" s="118">
        <f t="shared" si="13"/>
        <v>0</v>
      </c>
      <c r="M64" s="18"/>
      <c r="N64" s="18"/>
    </row>
    <row r="65" spans="1:14" s="14" customFormat="1" ht="15.75" customHeight="1">
      <c r="A65" s="169" t="s">
        <v>199</v>
      </c>
      <c r="B65" s="165">
        <v>2800</v>
      </c>
      <c r="C65" s="165">
        <v>350</v>
      </c>
      <c r="D65" s="191">
        <v>0</v>
      </c>
      <c r="E65" s="191"/>
      <c r="F65" s="191">
        <v>0</v>
      </c>
      <c r="G65" s="191">
        <v>0</v>
      </c>
      <c r="H65" s="191"/>
      <c r="I65" s="191"/>
      <c r="J65" s="191"/>
      <c r="K65" s="191">
        <f>H65-I65</f>
        <v>0</v>
      </c>
      <c r="L65" s="111">
        <v>0</v>
      </c>
      <c r="M65" s="13"/>
      <c r="N65" s="13"/>
    </row>
    <row r="66" spans="1:14" s="14" customFormat="1" ht="15.75" customHeight="1">
      <c r="A66" s="178" t="s">
        <v>46</v>
      </c>
      <c r="B66" s="46">
        <v>3000</v>
      </c>
      <c r="C66" s="46">
        <v>360</v>
      </c>
      <c r="D66" s="191">
        <f>D67+D90</f>
        <v>0</v>
      </c>
      <c r="E66" s="191">
        <f aca="true" t="shared" si="14" ref="E66:K66">E67+E90</f>
        <v>0</v>
      </c>
      <c r="F66" s="191">
        <f t="shared" si="14"/>
        <v>0</v>
      </c>
      <c r="G66" s="191">
        <f t="shared" si="14"/>
        <v>0</v>
      </c>
      <c r="H66" s="191">
        <f t="shared" si="14"/>
        <v>0</v>
      </c>
      <c r="I66" s="191">
        <f t="shared" si="14"/>
        <v>0</v>
      </c>
      <c r="J66" s="191">
        <f t="shared" si="14"/>
        <v>0</v>
      </c>
      <c r="K66" s="191">
        <f t="shared" si="14"/>
        <v>0</v>
      </c>
      <c r="L66" s="111">
        <v>0</v>
      </c>
      <c r="M66" s="13"/>
      <c r="N66" s="13"/>
    </row>
    <row r="67" spans="1:14" ht="14.25" customHeight="1">
      <c r="A67" s="105" t="s">
        <v>47</v>
      </c>
      <c r="B67" s="46">
        <v>3100</v>
      </c>
      <c r="C67" s="46">
        <v>370</v>
      </c>
      <c r="D67" s="191">
        <f>D68+D69+D74+D78+D88+D89</f>
        <v>0</v>
      </c>
      <c r="E67" s="191">
        <f aca="true" t="shared" si="15" ref="E67:K67">E68+E69+E74+E78+E88+E89</f>
        <v>0</v>
      </c>
      <c r="F67" s="191">
        <f t="shared" si="15"/>
        <v>0</v>
      </c>
      <c r="G67" s="191">
        <f t="shared" si="15"/>
        <v>0</v>
      </c>
      <c r="H67" s="191">
        <f t="shared" si="15"/>
        <v>0</v>
      </c>
      <c r="I67" s="191">
        <f t="shared" si="15"/>
        <v>0</v>
      </c>
      <c r="J67" s="191">
        <f t="shared" si="15"/>
        <v>0</v>
      </c>
      <c r="K67" s="191">
        <f t="shared" si="15"/>
        <v>0</v>
      </c>
      <c r="L67" s="111">
        <v>0</v>
      </c>
      <c r="M67" s="5"/>
      <c r="N67" s="5"/>
    </row>
    <row r="68" spans="1:14" ht="29.25" customHeight="1">
      <c r="A68" s="176" t="s">
        <v>48</v>
      </c>
      <c r="B68" s="167">
        <v>3110</v>
      </c>
      <c r="C68" s="167">
        <v>380</v>
      </c>
      <c r="D68" s="192">
        <v>0</v>
      </c>
      <c r="E68" s="192"/>
      <c r="F68" s="192">
        <v>0</v>
      </c>
      <c r="G68" s="192">
        <v>0</v>
      </c>
      <c r="H68" s="192">
        <v>0</v>
      </c>
      <c r="I68" s="192">
        <v>0</v>
      </c>
      <c r="J68" s="192">
        <v>0</v>
      </c>
      <c r="K68" s="192">
        <v>0</v>
      </c>
      <c r="L68" s="114">
        <v>0</v>
      </c>
      <c r="M68" s="5"/>
      <c r="N68" s="5"/>
    </row>
    <row r="69" spans="1:14" ht="15" customHeight="1" thickBot="1">
      <c r="A69" s="172" t="s">
        <v>49</v>
      </c>
      <c r="B69" s="167">
        <v>3120</v>
      </c>
      <c r="C69" s="167">
        <v>390</v>
      </c>
      <c r="D69" s="192">
        <f>D70+D72</f>
        <v>0</v>
      </c>
      <c r="E69" s="192">
        <f aca="true" t="shared" si="16" ref="E69:K69">E70+E72</f>
        <v>0</v>
      </c>
      <c r="F69" s="192">
        <f t="shared" si="16"/>
        <v>0</v>
      </c>
      <c r="G69" s="192">
        <f t="shared" si="16"/>
        <v>0</v>
      </c>
      <c r="H69" s="192">
        <f t="shared" si="16"/>
        <v>0</v>
      </c>
      <c r="I69" s="192">
        <f t="shared" si="16"/>
        <v>0</v>
      </c>
      <c r="J69" s="192">
        <f t="shared" si="16"/>
        <v>0</v>
      </c>
      <c r="K69" s="192">
        <f t="shared" si="16"/>
        <v>0</v>
      </c>
      <c r="L69" s="111">
        <v>0</v>
      </c>
      <c r="M69" s="5"/>
      <c r="N69" s="5"/>
    </row>
    <row r="70" spans="1:14" ht="15.75" customHeight="1" thickTop="1">
      <c r="A70" s="177" t="s">
        <v>200</v>
      </c>
      <c r="B70" s="174">
        <v>3121</v>
      </c>
      <c r="C70" s="174">
        <v>400</v>
      </c>
      <c r="D70" s="231"/>
      <c r="E70" s="231"/>
      <c r="F70" s="231"/>
      <c r="G70" s="231"/>
      <c r="H70" s="231"/>
      <c r="I70" s="231"/>
      <c r="J70" s="231"/>
      <c r="K70" s="231"/>
      <c r="L70" s="110">
        <v>10</v>
      </c>
      <c r="M70" s="5"/>
      <c r="N70" s="5"/>
    </row>
    <row r="71" spans="1:14" s="14" customFormat="1" ht="15" hidden="1">
      <c r="A71" s="173" t="s">
        <v>56</v>
      </c>
      <c r="B71" s="174">
        <v>2122</v>
      </c>
      <c r="C71" s="174"/>
      <c r="D71" s="231">
        <f>D72+D74</f>
        <v>0</v>
      </c>
      <c r="E71" s="231">
        <f aca="true" t="shared" si="17" ref="E71:L71">SUM(E72:E75)</f>
        <v>0</v>
      </c>
      <c r="F71" s="231">
        <f t="shared" si="17"/>
        <v>0</v>
      </c>
      <c r="G71" s="231">
        <f t="shared" si="17"/>
        <v>0</v>
      </c>
      <c r="H71" s="231">
        <f t="shared" si="17"/>
        <v>0</v>
      </c>
      <c r="I71" s="231">
        <f t="shared" si="17"/>
        <v>0</v>
      </c>
      <c r="J71" s="231">
        <f t="shared" si="17"/>
        <v>0</v>
      </c>
      <c r="K71" s="231">
        <f t="shared" si="17"/>
        <v>0</v>
      </c>
      <c r="L71" s="115">
        <f t="shared" si="17"/>
        <v>0</v>
      </c>
      <c r="M71" s="13"/>
      <c r="N71" s="13"/>
    </row>
    <row r="72" spans="1:14" ht="15">
      <c r="A72" s="179" t="s">
        <v>201</v>
      </c>
      <c r="B72" s="174">
        <v>3122</v>
      </c>
      <c r="C72" s="174">
        <v>410</v>
      </c>
      <c r="D72" s="231">
        <v>0</v>
      </c>
      <c r="E72" s="231"/>
      <c r="F72" s="231">
        <v>0</v>
      </c>
      <c r="G72" s="231">
        <v>0</v>
      </c>
      <c r="H72" s="231">
        <v>0</v>
      </c>
      <c r="I72" s="231">
        <v>0</v>
      </c>
      <c r="J72" s="231">
        <v>0</v>
      </c>
      <c r="K72" s="231">
        <f>H72-I72</f>
        <v>0</v>
      </c>
      <c r="L72" s="111">
        <v>0</v>
      </c>
      <c r="M72" s="5"/>
      <c r="N72" s="5"/>
    </row>
    <row r="73" spans="1:14" ht="15" hidden="1">
      <c r="A73" s="88"/>
      <c r="B73" s="89"/>
      <c r="C73" s="89"/>
      <c r="D73" s="231">
        <v>0</v>
      </c>
      <c r="E73" s="231"/>
      <c r="F73" s="231">
        <v>0</v>
      </c>
      <c r="G73" s="231">
        <v>0</v>
      </c>
      <c r="H73" s="231">
        <v>0</v>
      </c>
      <c r="I73" s="231">
        <v>0</v>
      </c>
      <c r="J73" s="231">
        <v>0</v>
      </c>
      <c r="K73" s="231">
        <f>H73-I73</f>
        <v>0</v>
      </c>
      <c r="L73" s="111">
        <v>0</v>
      </c>
      <c r="M73" s="5"/>
      <c r="N73" s="5"/>
    </row>
    <row r="74" spans="1:14" ht="15" customHeight="1">
      <c r="A74" s="180" t="s">
        <v>146</v>
      </c>
      <c r="B74" s="167">
        <v>3130</v>
      </c>
      <c r="C74" s="167">
        <v>420</v>
      </c>
      <c r="D74" s="192">
        <f>D75+D77</f>
        <v>0</v>
      </c>
      <c r="E74" s="192">
        <f aca="true" t="shared" si="18" ref="E74:K74">E75+E77</f>
        <v>0</v>
      </c>
      <c r="F74" s="192">
        <f t="shared" si="18"/>
        <v>0</v>
      </c>
      <c r="G74" s="192">
        <f t="shared" si="18"/>
        <v>0</v>
      </c>
      <c r="H74" s="192">
        <f t="shared" si="18"/>
        <v>0</v>
      </c>
      <c r="I74" s="192">
        <f t="shared" si="18"/>
        <v>0</v>
      </c>
      <c r="J74" s="192">
        <f t="shared" si="18"/>
        <v>0</v>
      </c>
      <c r="K74" s="192">
        <f t="shared" si="18"/>
        <v>0</v>
      </c>
      <c r="L74" s="111">
        <v>0</v>
      </c>
      <c r="M74" s="5"/>
      <c r="N74" s="5"/>
    </row>
    <row r="75" spans="1:14" ht="14.25" customHeight="1">
      <c r="A75" s="95" t="s">
        <v>202</v>
      </c>
      <c r="B75" s="39">
        <v>3131</v>
      </c>
      <c r="C75" s="39">
        <v>430</v>
      </c>
      <c r="D75" s="231">
        <f>D76+D78</f>
        <v>0</v>
      </c>
      <c r="E75" s="231"/>
      <c r="F75" s="231">
        <v>0</v>
      </c>
      <c r="G75" s="231">
        <v>0</v>
      </c>
      <c r="H75" s="231">
        <v>0</v>
      </c>
      <c r="I75" s="231">
        <v>0</v>
      </c>
      <c r="J75" s="231">
        <v>0</v>
      </c>
      <c r="K75" s="231">
        <v>0</v>
      </c>
      <c r="L75" s="111">
        <v>0</v>
      </c>
      <c r="M75" s="5"/>
      <c r="N75" s="5"/>
    </row>
    <row r="76" spans="1:14" ht="17.25" customHeight="1" hidden="1">
      <c r="A76" s="95" t="s">
        <v>147</v>
      </c>
      <c r="B76" s="39">
        <v>2132</v>
      </c>
      <c r="C76" s="39"/>
      <c r="D76" s="231">
        <v>0</v>
      </c>
      <c r="E76" s="231"/>
      <c r="F76" s="231">
        <v>0</v>
      </c>
      <c r="G76" s="231">
        <v>0</v>
      </c>
      <c r="H76" s="231">
        <v>0</v>
      </c>
      <c r="I76" s="231">
        <v>0</v>
      </c>
      <c r="J76" s="231">
        <v>0</v>
      </c>
      <c r="K76" s="231">
        <v>0</v>
      </c>
      <c r="L76" s="116">
        <v>0</v>
      </c>
      <c r="M76" s="5"/>
      <c r="N76" s="5"/>
    </row>
    <row r="77" spans="1:14" ht="17.25" customHeight="1">
      <c r="A77" s="95" t="s">
        <v>148</v>
      </c>
      <c r="B77" s="39">
        <v>3132</v>
      </c>
      <c r="C77" s="39">
        <v>440</v>
      </c>
      <c r="D77" s="231">
        <v>0</v>
      </c>
      <c r="E77" s="231"/>
      <c r="F77" s="231">
        <v>0</v>
      </c>
      <c r="G77" s="231">
        <v>0</v>
      </c>
      <c r="H77" s="231">
        <v>0</v>
      </c>
      <c r="I77" s="231">
        <v>0</v>
      </c>
      <c r="J77" s="231">
        <v>0</v>
      </c>
      <c r="K77" s="231">
        <v>0</v>
      </c>
      <c r="L77" s="116">
        <v>0</v>
      </c>
      <c r="M77" s="5"/>
      <c r="N77" s="5"/>
    </row>
    <row r="78" spans="1:14" ht="18" customHeight="1">
      <c r="A78" s="180" t="s">
        <v>101</v>
      </c>
      <c r="B78" s="167">
        <v>3140</v>
      </c>
      <c r="C78" s="167">
        <v>450</v>
      </c>
      <c r="D78" s="192">
        <f>D79+D81+D87</f>
        <v>0</v>
      </c>
      <c r="E78" s="192">
        <f aca="true" t="shared" si="19" ref="E78:K78">E79+E81+E87</f>
        <v>0</v>
      </c>
      <c r="F78" s="192">
        <f t="shared" si="19"/>
        <v>0</v>
      </c>
      <c r="G78" s="192">
        <f t="shared" si="19"/>
        <v>0</v>
      </c>
      <c r="H78" s="192">
        <f t="shared" si="19"/>
        <v>0</v>
      </c>
      <c r="I78" s="192">
        <f t="shared" si="19"/>
        <v>0</v>
      </c>
      <c r="J78" s="192">
        <f t="shared" si="19"/>
        <v>0</v>
      </c>
      <c r="K78" s="192">
        <f t="shared" si="19"/>
        <v>0</v>
      </c>
      <c r="L78" s="120" t="s">
        <v>80</v>
      </c>
      <c r="M78" s="5"/>
      <c r="N78" s="5"/>
    </row>
    <row r="79" spans="1:14" ht="15.75" customHeight="1">
      <c r="A79" s="95" t="s">
        <v>203</v>
      </c>
      <c r="B79" s="39">
        <v>3141</v>
      </c>
      <c r="C79" s="39">
        <v>460</v>
      </c>
      <c r="D79" s="231">
        <v>0</v>
      </c>
      <c r="E79" s="231">
        <v>0</v>
      </c>
      <c r="F79" s="231">
        <v>0</v>
      </c>
      <c r="G79" s="231">
        <v>0</v>
      </c>
      <c r="H79" s="231">
        <v>0</v>
      </c>
      <c r="I79" s="231">
        <v>0</v>
      </c>
      <c r="J79" s="231">
        <v>0</v>
      </c>
      <c r="K79" s="231">
        <v>0</v>
      </c>
      <c r="L79" s="82"/>
      <c r="M79" s="5"/>
      <c r="N79" s="5"/>
    </row>
    <row r="80" spans="1:12" ht="15.75" customHeight="1" hidden="1" thickTop="1">
      <c r="A80" s="92" t="s">
        <v>103</v>
      </c>
      <c r="B80" s="39">
        <v>2142</v>
      </c>
      <c r="C80" s="39"/>
      <c r="D80" s="231"/>
      <c r="E80" s="231"/>
      <c r="F80" s="231"/>
      <c r="G80" s="231"/>
      <c r="H80" s="231"/>
      <c r="I80" s="231"/>
      <c r="J80" s="231"/>
      <c r="K80" s="231"/>
      <c r="L80" s="110">
        <v>11</v>
      </c>
    </row>
    <row r="81" spans="1:12" ht="15.75" customHeight="1">
      <c r="A81" s="92" t="s">
        <v>204</v>
      </c>
      <c r="B81" s="39">
        <v>3142</v>
      </c>
      <c r="C81" s="39">
        <v>470</v>
      </c>
      <c r="D81" s="231">
        <v>0</v>
      </c>
      <c r="E81" s="231">
        <v>0</v>
      </c>
      <c r="F81" s="231">
        <v>0</v>
      </c>
      <c r="G81" s="231">
        <v>0</v>
      </c>
      <c r="H81" s="231">
        <v>0</v>
      </c>
      <c r="I81" s="231">
        <v>0</v>
      </c>
      <c r="J81" s="231">
        <v>0</v>
      </c>
      <c r="K81" s="231">
        <v>0</v>
      </c>
      <c r="L81" s="111">
        <v>0</v>
      </c>
    </row>
    <row r="82" spans="1:12" ht="15.75" customHeight="1" hidden="1">
      <c r="A82" s="92"/>
      <c r="B82" s="145"/>
      <c r="C82" s="145"/>
      <c r="D82" s="231"/>
      <c r="E82" s="231"/>
      <c r="F82" s="231"/>
      <c r="G82" s="231"/>
      <c r="H82" s="231"/>
      <c r="I82" s="231"/>
      <c r="J82" s="231" t="s">
        <v>74</v>
      </c>
      <c r="K82" s="231"/>
      <c r="L82" s="111">
        <v>0</v>
      </c>
    </row>
    <row r="83" spans="1:14" ht="13.5" customHeight="1" hidden="1">
      <c r="A83" s="92"/>
      <c r="B83" s="145"/>
      <c r="C83" s="145"/>
      <c r="D83" s="231"/>
      <c r="E83" s="231"/>
      <c r="F83" s="231"/>
      <c r="G83" s="231"/>
      <c r="H83" s="231"/>
      <c r="I83" s="231"/>
      <c r="J83" s="231"/>
      <c r="K83" s="231"/>
      <c r="L83" s="111">
        <v>0</v>
      </c>
      <c r="M83" s="9"/>
      <c r="N83" s="9"/>
    </row>
    <row r="84" spans="1:14" ht="19.5" customHeight="1" hidden="1">
      <c r="A84" s="92"/>
      <c r="B84" s="145"/>
      <c r="C84" s="145"/>
      <c r="D84" s="231">
        <v>0</v>
      </c>
      <c r="E84" s="231"/>
      <c r="F84" s="231">
        <v>0</v>
      </c>
      <c r="G84" s="231">
        <v>0</v>
      </c>
      <c r="H84" s="231">
        <v>0</v>
      </c>
      <c r="I84" s="231">
        <v>0</v>
      </c>
      <c r="J84" s="231">
        <v>0</v>
      </c>
      <c r="K84" s="231">
        <v>0</v>
      </c>
      <c r="L84" s="111">
        <v>0</v>
      </c>
      <c r="M84" s="5"/>
      <c r="N84" s="5"/>
    </row>
    <row r="85" spans="1:14" ht="18" customHeight="1" hidden="1">
      <c r="A85" s="92"/>
      <c r="B85" s="145"/>
      <c r="C85" s="145"/>
      <c r="D85" s="191">
        <v>0</v>
      </c>
      <c r="E85" s="191"/>
      <c r="F85" s="191">
        <v>0</v>
      </c>
      <c r="G85" s="191">
        <v>0</v>
      </c>
      <c r="H85" s="191">
        <v>0</v>
      </c>
      <c r="I85" s="191">
        <v>0</v>
      </c>
      <c r="J85" s="191">
        <v>0</v>
      </c>
      <c r="K85" s="191">
        <v>0</v>
      </c>
      <c r="L85" s="109">
        <v>0</v>
      </c>
      <c r="M85" s="5"/>
      <c r="N85" s="5"/>
    </row>
    <row r="86" spans="1:14" ht="14.25" customHeight="1" hidden="1">
      <c r="A86" s="68">
        <v>1</v>
      </c>
      <c r="B86" s="39">
        <v>2</v>
      </c>
      <c r="C86" s="39"/>
      <c r="D86" s="191">
        <v>0</v>
      </c>
      <c r="E86" s="191"/>
      <c r="F86" s="191">
        <v>0</v>
      </c>
      <c r="G86" s="191">
        <v>0</v>
      </c>
      <c r="H86" s="191">
        <v>0</v>
      </c>
      <c r="I86" s="191">
        <v>0</v>
      </c>
      <c r="J86" s="191">
        <v>0</v>
      </c>
      <c r="K86" s="191">
        <v>0</v>
      </c>
      <c r="L86" s="109">
        <v>0</v>
      </c>
      <c r="M86" s="5"/>
      <c r="N86" s="5"/>
    </row>
    <row r="87" spans="1:14" ht="15" customHeight="1">
      <c r="A87" s="95" t="s">
        <v>105</v>
      </c>
      <c r="B87" s="39">
        <v>3143</v>
      </c>
      <c r="C87" s="39">
        <v>480</v>
      </c>
      <c r="D87" s="191">
        <v>0</v>
      </c>
      <c r="E87" s="191"/>
      <c r="F87" s="191">
        <v>0</v>
      </c>
      <c r="G87" s="191">
        <v>0</v>
      </c>
      <c r="H87" s="191">
        <v>0</v>
      </c>
      <c r="I87" s="191">
        <v>0</v>
      </c>
      <c r="J87" s="191">
        <v>0</v>
      </c>
      <c r="K87" s="191">
        <v>0</v>
      </c>
      <c r="L87" s="121">
        <f>SUM(L88,L105)</f>
        <v>0</v>
      </c>
      <c r="M87" s="5"/>
      <c r="N87" s="5"/>
    </row>
    <row r="88" spans="1:14" ht="15">
      <c r="A88" s="180" t="s">
        <v>78</v>
      </c>
      <c r="B88" s="167">
        <v>3150</v>
      </c>
      <c r="C88" s="167">
        <v>490</v>
      </c>
      <c r="D88" s="192">
        <v>0</v>
      </c>
      <c r="E88" s="192"/>
      <c r="F88" s="192">
        <v>0</v>
      </c>
      <c r="G88" s="192">
        <v>0</v>
      </c>
      <c r="H88" s="192">
        <v>0</v>
      </c>
      <c r="I88" s="192">
        <v>0</v>
      </c>
      <c r="J88" s="192">
        <v>0</v>
      </c>
      <c r="K88" s="192">
        <v>0</v>
      </c>
      <c r="L88" s="121">
        <f>SUM(L89,L96)</f>
        <v>0</v>
      </c>
      <c r="M88" s="5"/>
      <c r="N88" s="5"/>
    </row>
    <row r="89" spans="1:14" s="1" customFormat="1" ht="15">
      <c r="A89" s="180" t="s">
        <v>106</v>
      </c>
      <c r="B89" s="167">
        <v>3160</v>
      </c>
      <c r="C89" s="167">
        <v>500</v>
      </c>
      <c r="D89" s="192">
        <v>0</v>
      </c>
      <c r="E89" s="192"/>
      <c r="F89" s="192">
        <v>0</v>
      </c>
      <c r="G89" s="192">
        <v>0</v>
      </c>
      <c r="H89" s="192">
        <v>0</v>
      </c>
      <c r="I89" s="192">
        <v>0</v>
      </c>
      <c r="J89" s="192">
        <v>0</v>
      </c>
      <c r="K89" s="192">
        <v>0</v>
      </c>
      <c r="L89" s="122">
        <f>SUM(L90:L95)</f>
        <v>0</v>
      </c>
      <c r="M89" s="18"/>
      <c r="N89" s="18"/>
    </row>
    <row r="90" spans="1:14" s="1" customFormat="1" ht="15.75">
      <c r="A90" s="181" t="s">
        <v>58</v>
      </c>
      <c r="B90" s="165">
        <v>3200</v>
      </c>
      <c r="C90" s="165">
        <v>510</v>
      </c>
      <c r="D90" s="191">
        <f>D91+D92+D93+D94</f>
        <v>0</v>
      </c>
      <c r="E90" s="191">
        <f aca="true" t="shared" si="20" ref="E90:K90">E91+E92+E93+E94</f>
        <v>0</v>
      </c>
      <c r="F90" s="191">
        <f t="shared" si="20"/>
        <v>0</v>
      </c>
      <c r="G90" s="191">
        <f t="shared" si="20"/>
        <v>0</v>
      </c>
      <c r="H90" s="191">
        <f t="shared" si="20"/>
        <v>0</v>
      </c>
      <c r="I90" s="191">
        <f t="shared" si="20"/>
        <v>0</v>
      </c>
      <c r="J90" s="191">
        <f t="shared" si="20"/>
        <v>0</v>
      </c>
      <c r="K90" s="191">
        <f t="shared" si="20"/>
        <v>0</v>
      </c>
      <c r="L90" s="118">
        <f>SUM(L93,L108)</f>
        <v>0</v>
      </c>
      <c r="M90" s="18"/>
      <c r="N90" s="18"/>
    </row>
    <row r="91" spans="1:14" s="1" customFormat="1" ht="30.75" customHeight="1">
      <c r="A91" s="180" t="s">
        <v>107</v>
      </c>
      <c r="B91" s="167">
        <v>3210</v>
      </c>
      <c r="C91" s="167">
        <v>520</v>
      </c>
      <c r="D91" s="192">
        <f aca="true" t="shared" si="21" ref="D91:K91">SUM(D95,D109)</f>
        <v>0</v>
      </c>
      <c r="E91" s="192">
        <f t="shared" si="21"/>
        <v>0</v>
      </c>
      <c r="F91" s="192">
        <f t="shared" si="21"/>
        <v>0</v>
      </c>
      <c r="G91" s="192">
        <f t="shared" si="21"/>
        <v>0</v>
      </c>
      <c r="H91" s="192">
        <f t="shared" si="21"/>
        <v>0</v>
      </c>
      <c r="I91" s="192">
        <f t="shared" si="21"/>
        <v>0</v>
      </c>
      <c r="J91" s="192">
        <f t="shared" si="21"/>
        <v>0</v>
      </c>
      <c r="K91" s="192">
        <f t="shared" si="21"/>
        <v>0</v>
      </c>
      <c r="L91" s="118"/>
      <c r="M91" s="18"/>
      <c r="N91" s="18"/>
    </row>
    <row r="92" spans="1:14" s="1" customFormat="1" ht="30" customHeight="1">
      <c r="A92" s="182" t="s">
        <v>75</v>
      </c>
      <c r="B92" s="167">
        <v>3220</v>
      </c>
      <c r="C92" s="167">
        <v>530</v>
      </c>
      <c r="D92" s="192">
        <f aca="true" t="shared" si="22" ref="D92:K92">SUM(D96,D110)</f>
        <v>0</v>
      </c>
      <c r="E92" s="192">
        <f t="shared" si="22"/>
        <v>0</v>
      </c>
      <c r="F92" s="192">
        <f t="shared" si="22"/>
        <v>0</v>
      </c>
      <c r="G92" s="192">
        <f t="shared" si="22"/>
        <v>0</v>
      </c>
      <c r="H92" s="192">
        <f t="shared" si="22"/>
        <v>0</v>
      </c>
      <c r="I92" s="192">
        <f t="shared" si="22"/>
        <v>0</v>
      </c>
      <c r="J92" s="192">
        <f t="shared" si="22"/>
        <v>0</v>
      </c>
      <c r="K92" s="192">
        <f t="shared" si="22"/>
        <v>0</v>
      </c>
      <c r="L92" s="118"/>
      <c r="M92" s="18"/>
      <c r="N92" s="18"/>
    </row>
    <row r="93" spans="1:14" s="20" customFormat="1" ht="28.5">
      <c r="A93" s="182" t="s">
        <v>205</v>
      </c>
      <c r="B93" s="167">
        <v>3230</v>
      </c>
      <c r="C93" s="167">
        <v>540</v>
      </c>
      <c r="D93" s="267">
        <f aca="true" t="shared" si="23" ref="D93:L94">SUM(D95,D104)</f>
        <v>0</v>
      </c>
      <c r="E93" s="267">
        <f t="shared" si="23"/>
        <v>0</v>
      </c>
      <c r="F93" s="267">
        <f t="shared" si="23"/>
        <v>0</v>
      </c>
      <c r="G93" s="267">
        <f t="shared" si="23"/>
        <v>0</v>
      </c>
      <c r="H93" s="267">
        <f t="shared" si="23"/>
        <v>0</v>
      </c>
      <c r="I93" s="267">
        <f t="shared" si="23"/>
        <v>0</v>
      </c>
      <c r="J93" s="267">
        <f t="shared" si="23"/>
        <v>0</v>
      </c>
      <c r="K93" s="267">
        <f t="shared" si="23"/>
        <v>0</v>
      </c>
      <c r="L93" s="111">
        <v>0</v>
      </c>
      <c r="M93" s="19"/>
      <c r="N93" s="19"/>
    </row>
    <row r="94" spans="1:14" s="20" customFormat="1" ht="17.25" customHeight="1">
      <c r="A94" s="182" t="s">
        <v>108</v>
      </c>
      <c r="B94" s="167">
        <v>3240</v>
      </c>
      <c r="C94" s="167">
        <v>550</v>
      </c>
      <c r="D94" s="267">
        <f t="shared" si="23"/>
        <v>0</v>
      </c>
      <c r="E94" s="267">
        <f t="shared" si="23"/>
        <v>0</v>
      </c>
      <c r="F94" s="267">
        <f t="shared" si="23"/>
        <v>0</v>
      </c>
      <c r="G94" s="267">
        <f t="shared" si="23"/>
        <v>0</v>
      </c>
      <c r="H94" s="267">
        <f t="shared" si="23"/>
        <v>0</v>
      </c>
      <c r="I94" s="267">
        <f t="shared" si="23"/>
        <v>0</v>
      </c>
      <c r="J94" s="267">
        <f t="shared" si="23"/>
        <v>0</v>
      </c>
      <c r="K94" s="267">
        <f t="shared" si="23"/>
        <v>0</v>
      </c>
      <c r="L94" s="159">
        <f t="shared" si="23"/>
        <v>0</v>
      </c>
      <c r="M94" s="19"/>
      <c r="N94" s="19"/>
    </row>
    <row r="95" spans="1:14" s="14" customFormat="1" ht="15.75">
      <c r="A95" s="184" t="s">
        <v>59</v>
      </c>
      <c r="B95" s="46">
        <v>4100</v>
      </c>
      <c r="C95" s="46">
        <v>560</v>
      </c>
      <c r="D95" s="191">
        <f>D96</f>
        <v>0</v>
      </c>
      <c r="E95" s="191">
        <f aca="true" t="shared" si="24" ref="E95:K95">E96</f>
        <v>0</v>
      </c>
      <c r="F95" s="191">
        <f t="shared" si="24"/>
        <v>0</v>
      </c>
      <c r="G95" s="191">
        <f t="shared" si="24"/>
        <v>0</v>
      </c>
      <c r="H95" s="191">
        <f t="shared" si="24"/>
        <v>0</v>
      </c>
      <c r="I95" s="191">
        <f t="shared" si="24"/>
        <v>0</v>
      </c>
      <c r="J95" s="191">
        <f t="shared" si="24"/>
        <v>0</v>
      </c>
      <c r="K95" s="191">
        <f t="shared" si="24"/>
        <v>0</v>
      </c>
      <c r="L95" s="111">
        <v>0</v>
      </c>
      <c r="M95" s="13"/>
      <c r="N95" s="13"/>
    </row>
    <row r="96" spans="1:14" ht="18" customHeight="1">
      <c r="A96" s="94" t="s">
        <v>60</v>
      </c>
      <c r="B96" s="41">
        <v>4110</v>
      </c>
      <c r="C96" s="41">
        <v>570</v>
      </c>
      <c r="D96" s="192">
        <f>D97+D98+D99</f>
        <v>0</v>
      </c>
      <c r="E96" s="192">
        <f aca="true" t="shared" si="25" ref="E96:L96">E97+E98+E99</f>
        <v>0</v>
      </c>
      <c r="F96" s="192">
        <f t="shared" si="25"/>
        <v>0</v>
      </c>
      <c r="G96" s="192">
        <f t="shared" si="25"/>
        <v>0</v>
      </c>
      <c r="H96" s="192">
        <f t="shared" si="25"/>
        <v>0</v>
      </c>
      <c r="I96" s="192">
        <f t="shared" si="25"/>
        <v>0</v>
      </c>
      <c r="J96" s="192">
        <f t="shared" si="25"/>
        <v>0</v>
      </c>
      <c r="K96" s="192">
        <f t="shared" si="25"/>
        <v>0</v>
      </c>
      <c r="L96" s="231">
        <f t="shared" si="25"/>
        <v>0</v>
      </c>
      <c r="M96" s="5"/>
      <c r="N96" s="5"/>
    </row>
    <row r="97" spans="1:14" ht="30.75" customHeight="1">
      <c r="A97" s="95" t="s">
        <v>61</v>
      </c>
      <c r="B97" s="39">
        <v>4111</v>
      </c>
      <c r="C97" s="39">
        <v>580</v>
      </c>
      <c r="D97" s="231">
        <v>0</v>
      </c>
      <c r="E97" s="231"/>
      <c r="F97" s="231">
        <v>0</v>
      </c>
      <c r="G97" s="231">
        <v>0</v>
      </c>
      <c r="H97" s="231">
        <v>0</v>
      </c>
      <c r="I97" s="231">
        <v>0</v>
      </c>
      <c r="J97" s="231">
        <v>0</v>
      </c>
      <c r="K97" s="231">
        <v>0</v>
      </c>
      <c r="L97" s="111">
        <v>0</v>
      </c>
      <c r="M97" s="5"/>
      <c r="N97" s="5"/>
    </row>
    <row r="98" spans="1:14" ht="31.5" customHeight="1">
      <c r="A98" s="95" t="s">
        <v>208</v>
      </c>
      <c r="B98" s="39">
        <v>4112</v>
      </c>
      <c r="C98" s="39">
        <v>590</v>
      </c>
      <c r="D98" s="231">
        <v>0</v>
      </c>
      <c r="E98" s="231">
        <v>0</v>
      </c>
      <c r="F98" s="231">
        <v>0</v>
      </c>
      <c r="G98" s="231">
        <v>0</v>
      </c>
      <c r="H98" s="231">
        <v>0</v>
      </c>
      <c r="I98" s="231">
        <v>0</v>
      </c>
      <c r="J98" s="231">
        <v>0</v>
      </c>
      <c r="K98" s="231">
        <v>0</v>
      </c>
      <c r="L98" s="111">
        <v>0</v>
      </c>
      <c r="M98" s="5"/>
      <c r="N98" s="5"/>
    </row>
    <row r="99" spans="1:14" ht="17.25" customHeight="1">
      <c r="A99" s="95" t="s">
        <v>63</v>
      </c>
      <c r="B99" s="39">
        <v>4113</v>
      </c>
      <c r="C99" s="39">
        <v>600</v>
      </c>
      <c r="D99" s="231">
        <v>0</v>
      </c>
      <c r="E99" s="231">
        <v>0</v>
      </c>
      <c r="F99" s="231">
        <v>0</v>
      </c>
      <c r="G99" s="231">
        <v>0</v>
      </c>
      <c r="H99" s="231">
        <v>0</v>
      </c>
      <c r="I99" s="231">
        <v>0</v>
      </c>
      <c r="J99" s="231">
        <v>0</v>
      </c>
      <c r="K99" s="231">
        <v>0</v>
      </c>
      <c r="L99" s="153"/>
      <c r="M99" s="5"/>
      <c r="N99" s="5"/>
    </row>
    <row r="100" spans="1:14" ht="24.75" customHeight="1" hidden="1">
      <c r="A100" s="180" t="s">
        <v>156</v>
      </c>
      <c r="B100" s="167">
        <v>4120</v>
      </c>
      <c r="C100" s="167"/>
      <c r="D100" s="231">
        <v>0</v>
      </c>
      <c r="E100" s="231">
        <v>0</v>
      </c>
      <c r="F100" s="231">
        <v>0</v>
      </c>
      <c r="G100" s="231">
        <v>0</v>
      </c>
      <c r="H100" s="231">
        <v>0</v>
      </c>
      <c r="I100" s="231">
        <v>0</v>
      </c>
      <c r="J100" s="231">
        <v>0</v>
      </c>
      <c r="K100" s="231">
        <v>0</v>
      </c>
      <c r="L100" s="153"/>
      <c r="M100" s="5"/>
      <c r="N100" s="5"/>
    </row>
    <row r="101" spans="1:14" ht="20.25" customHeight="1" hidden="1">
      <c r="A101" s="185" t="s">
        <v>64</v>
      </c>
      <c r="B101" s="174">
        <v>4121</v>
      </c>
      <c r="C101" s="174"/>
      <c r="D101" s="231">
        <v>0</v>
      </c>
      <c r="E101" s="231">
        <v>0</v>
      </c>
      <c r="F101" s="231">
        <v>0</v>
      </c>
      <c r="G101" s="231">
        <v>0</v>
      </c>
      <c r="H101" s="231">
        <v>0</v>
      </c>
      <c r="I101" s="231">
        <v>0</v>
      </c>
      <c r="J101" s="231">
        <v>0</v>
      </c>
      <c r="K101" s="231">
        <v>0</v>
      </c>
      <c r="L101" s="153"/>
      <c r="M101" s="5"/>
      <c r="N101" s="5"/>
    </row>
    <row r="102" spans="1:14" ht="21.75" customHeight="1" hidden="1">
      <c r="A102" s="185" t="s">
        <v>157</v>
      </c>
      <c r="B102" s="174">
        <v>4122</v>
      </c>
      <c r="C102" s="174"/>
      <c r="D102" s="231">
        <v>0</v>
      </c>
      <c r="E102" s="231">
        <v>0</v>
      </c>
      <c r="F102" s="231">
        <v>0</v>
      </c>
      <c r="G102" s="231">
        <v>0</v>
      </c>
      <c r="H102" s="231">
        <v>0</v>
      </c>
      <c r="I102" s="231">
        <v>0</v>
      </c>
      <c r="J102" s="231">
        <v>0</v>
      </c>
      <c r="K102" s="231">
        <v>0</v>
      </c>
      <c r="L102" s="153"/>
      <c r="M102" s="5"/>
      <c r="N102" s="5"/>
    </row>
    <row r="103" spans="1:14" ht="17.25" customHeight="1" hidden="1">
      <c r="A103" s="185" t="s">
        <v>66</v>
      </c>
      <c r="B103" s="174">
        <v>4123</v>
      </c>
      <c r="C103" s="174"/>
      <c r="D103" s="191">
        <v>0</v>
      </c>
      <c r="E103" s="191">
        <v>0</v>
      </c>
      <c r="F103" s="191">
        <v>0</v>
      </c>
      <c r="G103" s="191">
        <v>0</v>
      </c>
      <c r="H103" s="191">
        <v>0</v>
      </c>
      <c r="I103" s="191">
        <v>0</v>
      </c>
      <c r="J103" s="191">
        <v>0</v>
      </c>
      <c r="K103" s="191">
        <v>0</v>
      </c>
      <c r="L103" s="153"/>
      <c r="M103" s="5"/>
      <c r="N103" s="5"/>
    </row>
    <row r="104" spans="1:14" s="14" customFormat="1" ht="18" customHeight="1" thickBot="1">
      <c r="A104" s="184" t="s">
        <v>67</v>
      </c>
      <c r="B104" s="165">
        <v>4200</v>
      </c>
      <c r="C104" s="165">
        <v>610</v>
      </c>
      <c r="D104" s="191">
        <f>D105</f>
        <v>0</v>
      </c>
      <c r="E104" s="191">
        <f aca="true" t="shared" si="26" ref="E104:K104">E105</f>
        <v>0</v>
      </c>
      <c r="F104" s="191">
        <f t="shared" si="26"/>
        <v>0</v>
      </c>
      <c r="G104" s="191">
        <f t="shared" si="26"/>
        <v>0</v>
      </c>
      <c r="H104" s="191">
        <f t="shared" si="26"/>
        <v>0</v>
      </c>
      <c r="I104" s="191">
        <f t="shared" si="26"/>
        <v>0</v>
      </c>
      <c r="J104" s="191">
        <f t="shared" si="26"/>
        <v>0</v>
      </c>
      <c r="K104" s="191">
        <f t="shared" si="26"/>
        <v>0</v>
      </c>
      <c r="L104" s="124">
        <v>0</v>
      </c>
      <c r="M104" s="13"/>
      <c r="N104" s="13"/>
    </row>
    <row r="105" spans="1:14" ht="15.75" customHeight="1">
      <c r="A105" s="146" t="s">
        <v>68</v>
      </c>
      <c r="B105" s="41">
        <v>4210</v>
      </c>
      <c r="C105" s="41">
        <v>620</v>
      </c>
      <c r="D105" s="192">
        <v>0</v>
      </c>
      <c r="E105" s="192"/>
      <c r="F105" s="192">
        <v>0</v>
      </c>
      <c r="G105" s="192">
        <v>0</v>
      </c>
      <c r="H105" s="192">
        <v>0</v>
      </c>
      <c r="I105" s="192">
        <v>0</v>
      </c>
      <c r="J105" s="192">
        <v>0</v>
      </c>
      <c r="K105" s="192">
        <v>0</v>
      </c>
      <c r="L105" s="10"/>
      <c r="M105" s="5"/>
      <c r="N105" s="5"/>
    </row>
    <row r="106" spans="1:14" ht="15.75" customHeight="1" hidden="1">
      <c r="A106" s="186" t="s">
        <v>69</v>
      </c>
      <c r="B106" s="41">
        <v>4220</v>
      </c>
      <c r="C106" s="41"/>
      <c r="D106" s="231">
        <f aca="true" t="shared" si="27" ref="D106:D113">SUM(D107:D109)</f>
        <v>0</v>
      </c>
      <c r="E106" s="231"/>
      <c r="F106" s="231"/>
      <c r="G106" s="231"/>
      <c r="H106" s="231"/>
      <c r="I106" s="231"/>
      <c r="J106" s="231"/>
      <c r="K106" s="231"/>
      <c r="L106" s="10"/>
      <c r="M106" s="5"/>
      <c r="N106" s="5"/>
    </row>
    <row r="107" spans="1:14" ht="15" customHeight="1" hidden="1">
      <c r="A107" s="241"/>
      <c r="B107" s="174"/>
      <c r="C107" s="174"/>
      <c r="D107" s="231">
        <f t="shared" si="27"/>
        <v>0</v>
      </c>
      <c r="E107" s="231"/>
      <c r="F107" s="231"/>
      <c r="G107" s="231"/>
      <c r="H107" s="231"/>
      <c r="I107" s="231"/>
      <c r="J107" s="231"/>
      <c r="K107" s="231"/>
      <c r="L107" s="10"/>
      <c r="M107" s="5"/>
      <c r="N107" s="5"/>
    </row>
    <row r="108" spans="1:14" s="1" customFormat="1" ht="13.5" customHeight="1" hidden="1">
      <c r="A108" s="91"/>
      <c r="B108" s="142"/>
      <c r="C108" s="142"/>
      <c r="D108" s="231">
        <f t="shared" si="27"/>
        <v>0</v>
      </c>
      <c r="E108" s="231">
        <f aca="true" t="shared" si="28" ref="E108:K108">SUM(E109:E110)</f>
        <v>0</v>
      </c>
      <c r="F108" s="231">
        <f t="shared" si="28"/>
        <v>0</v>
      </c>
      <c r="G108" s="231">
        <f t="shared" si="28"/>
        <v>0</v>
      </c>
      <c r="H108" s="231">
        <f t="shared" si="28"/>
        <v>0</v>
      </c>
      <c r="I108" s="231">
        <f t="shared" si="28"/>
        <v>0</v>
      </c>
      <c r="J108" s="231">
        <f t="shared" si="28"/>
        <v>0</v>
      </c>
      <c r="K108" s="231">
        <f t="shared" si="28"/>
        <v>0</v>
      </c>
      <c r="L108" s="17"/>
      <c r="M108" s="18"/>
      <c r="N108" s="18"/>
    </row>
    <row r="109" spans="1:14" s="14" customFormat="1" ht="18" customHeight="1" hidden="1">
      <c r="A109" s="32"/>
      <c r="B109" s="141"/>
      <c r="C109" s="141"/>
      <c r="D109" s="231">
        <f t="shared" si="27"/>
        <v>0</v>
      </c>
      <c r="E109" s="231"/>
      <c r="F109" s="231"/>
      <c r="G109" s="231"/>
      <c r="H109" s="231"/>
      <c r="I109" s="231"/>
      <c r="J109" s="231"/>
      <c r="K109" s="231"/>
      <c r="L109" s="12"/>
      <c r="M109" s="13"/>
      <c r="N109" s="13"/>
    </row>
    <row r="110" spans="1:14" s="14" customFormat="1" ht="16.5" customHeight="1" hidden="1">
      <c r="A110" s="30"/>
      <c r="B110" s="141"/>
      <c r="C110" s="141"/>
      <c r="D110" s="231">
        <f t="shared" si="27"/>
        <v>0</v>
      </c>
      <c r="E110" s="231"/>
      <c r="F110" s="231"/>
      <c r="G110" s="231"/>
      <c r="H110" s="231"/>
      <c r="I110" s="231"/>
      <c r="J110" s="231"/>
      <c r="K110" s="231"/>
      <c r="L110" s="12"/>
      <c r="M110" s="13"/>
      <c r="N110" s="13"/>
    </row>
    <row r="111" spans="1:14" s="24" customFormat="1" ht="17.25" customHeight="1" hidden="1">
      <c r="A111" s="34"/>
      <c r="B111" s="25"/>
      <c r="C111" s="25"/>
      <c r="D111" s="231">
        <f t="shared" si="27"/>
        <v>0</v>
      </c>
      <c r="E111" s="231"/>
      <c r="F111" s="231"/>
      <c r="G111" s="231"/>
      <c r="H111" s="231"/>
      <c r="I111" s="231"/>
      <c r="J111" s="231"/>
      <c r="K111" s="231"/>
      <c r="L111" s="27"/>
      <c r="M111" s="28"/>
      <c r="N111" s="28"/>
    </row>
    <row r="112" spans="1:23" ht="15.75" customHeight="1" hidden="1">
      <c r="A112" s="147"/>
      <c r="B112" s="41"/>
      <c r="C112" s="41"/>
      <c r="D112" s="231">
        <f t="shared" si="27"/>
        <v>0</v>
      </c>
      <c r="E112" s="231"/>
      <c r="F112" s="231"/>
      <c r="G112" s="231">
        <v>0</v>
      </c>
      <c r="H112" s="231">
        <v>0</v>
      </c>
      <c r="I112" s="231">
        <v>0</v>
      </c>
      <c r="J112" s="231">
        <v>0</v>
      </c>
      <c r="K112" s="231">
        <v>0</v>
      </c>
      <c r="L112" s="149"/>
      <c r="M112" s="150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</row>
    <row r="113" spans="1:11" ht="12" customHeight="1" hidden="1">
      <c r="A113" s="253"/>
      <c r="B113" s="187"/>
      <c r="C113" s="187"/>
      <c r="D113" s="254">
        <f t="shared" si="27"/>
        <v>0</v>
      </c>
      <c r="E113" s="254"/>
      <c r="F113" s="254"/>
      <c r="G113" s="254"/>
      <c r="H113" s="254"/>
      <c r="I113" s="254"/>
      <c r="J113" s="254"/>
      <c r="K113" s="254"/>
    </row>
    <row r="114" spans="1:11" ht="16.5" customHeight="1">
      <c r="A114" s="179" t="s">
        <v>79</v>
      </c>
      <c r="B114" s="174">
        <v>5000</v>
      </c>
      <c r="C114" s="174">
        <v>630</v>
      </c>
      <c r="D114" s="170" t="s">
        <v>154</v>
      </c>
      <c r="E114" s="170">
        <v>570768</v>
      </c>
      <c r="F114" s="281">
        <v>10335</v>
      </c>
      <c r="G114" s="170" t="s">
        <v>154</v>
      </c>
      <c r="H114" s="170" t="s">
        <v>154</v>
      </c>
      <c r="I114" s="170" t="s">
        <v>154</v>
      </c>
      <c r="J114" s="170" t="s">
        <v>154</v>
      </c>
      <c r="K114" s="170" t="s">
        <v>154</v>
      </c>
    </row>
    <row r="115" spans="1:11" ht="20.25" customHeight="1">
      <c r="A115" s="145" t="s">
        <v>150</v>
      </c>
      <c r="B115" s="39">
        <v>9000</v>
      </c>
      <c r="C115" s="246">
        <v>640</v>
      </c>
      <c r="D115" s="231">
        <v>0</v>
      </c>
      <c r="E115" s="231">
        <v>0</v>
      </c>
      <c r="F115" s="231">
        <v>0</v>
      </c>
      <c r="G115" s="231">
        <v>0</v>
      </c>
      <c r="H115" s="231">
        <v>0</v>
      </c>
      <c r="I115" s="231">
        <v>0</v>
      </c>
      <c r="J115" s="231">
        <v>0</v>
      </c>
      <c r="K115" s="231">
        <v>0</v>
      </c>
    </row>
    <row r="116" spans="1:11" ht="12.75">
      <c r="A116" s="144"/>
      <c r="B116" s="37"/>
      <c r="C116" s="37"/>
      <c r="D116" s="37"/>
      <c r="E116" s="37"/>
      <c r="F116" s="37"/>
      <c r="G116" s="37"/>
      <c r="H116" s="37"/>
      <c r="I116" s="37"/>
      <c r="J116" s="37"/>
      <c r="K116" s="37"/>
    </row>
    <row r="117" ht="12.75" customHeight="1">
      <c r="A117" s="190" t="s">
        <v>168</v>
      </c>
    </row>
    <row r="118" ht="12.75" customHeight="1">
      <c r="A118" s="190"/>
    </row>
    <row r="119" ht="12.75" customHeight="1">
      <c r="A119" s="190"/>
    </row>
    <row r="120" spans="1:9" ht="15.75">
      <c r="A120" s="47" t="s">
        <v>183</v>
      </c>
      <c r="B120" s="108"/>
      <c r="C120" s="108"/>
      <c r="D120" s="49"/>
      <c r="E120" s="49"/>
      <c r="F120" s="49"/>
      <c r="G120" s="108"/>
      <c r="H120" s="108" t="s">
        <v>151</v>
      </c>
      <c r="I120" s="108"/>
    </row>
    <row r="121" spans="1:13" ht="15">
      <c r="A121" s="49"/>
      <c r="B121" s="321" t="s">
        <v>71</v>
      </c>
      <c r="C121" s="321"/>
      <c r="D121" s="49"/>
      <c r="E121" s="49"/>
      <c r="F121" s="49"/>
      <c r="G121" s="321" t="s">
        <v>173</v>
      </c>
      <c r="H121" s="321"/>
      <c r="I121" s="321"/>
      <c r="J121" s="322"/>
      <c r="K121" s="322"/>
      <c r="L121" s="322"/>
      <c r="M121" s="322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49"/>
    </row>
    <row r="123" spans="1:9" ht="15.75">
      <c r="A123" s="47" t="s">
        <v>177</v>
      </c>
      <c r="B123" s="108"/>
      <c r="C123" s="108"/>
      <c r="D123" s="49"/>
      <c r="E123" s="49"/>
      <c r="F123" s="49"/>
      <c r="G123" s="108"/>
      <c r="H123" s="108" t="s">
        <v>178</v>
      </c>
      <c r="I123" s="108"/>
    </row>
    <row r="124" spans="1:13" ht="15">
      <c r="A124" s="49"/>
      <c r="B124" s="321" t="s">
        <v>71</v>
      </c>
      <c r="C124" s="321"/>
      <c r="D124" s="49"/>
      <c r="E124" s="49"/>
      <c r="F124" s="49"/>
      <c r="G124" s="321" t="s">
        <v>174</v>
      </c>
      <c r="H124" s="321"/>
      <c r="I124" s="321"/>
      <c r="J124" s="322"/>
      <c r="K124" s="322"/>
      <c r="L124" s="322"/>
      <c r="M124" s="322"/>
    </row>
    <row r="126" ht="12.75">
      <c r="A126" t="s">
        <v>279</v>
      </c>
    </row>
    <row r="128" ht="12.75">
      <c r="A128" s="299" t="s">
        <v>259</v>
      </c>
    </row>
  </sheetData>
  <sheetProtection/>
  <mergeCells count="32">
    <mergeCell ref="K21:K22"/>
    <mergeCell ref="A14:I14"/>
    <mergeCell ref="B21:B22"/>
    <mergeCell ref="A15:I15"/>
    <mergeCell ref="H21:H22"/>
    <mergeCell ref="A16:I16"/>
    <mergeCell ref="C21:C22"/>
    <mergeCell ref="F21:F22"/>
    <mergeCell ref="F17:I17"/>
    <mergeCell ref="A17:D17"/>
    <mergeCell ref="B8:H8"/>
    <mergeCell ref="I21:I22"/>
    <mergeCell ref="D21:D22"/>
    <mergeCell ref="A21:A22"/>
    <mergeCell ref="E21:E22"/>
    <mergeCell ref="G21:G22"/>
    <mergeCell ref="I1:K1"/>
    <mergeCell ref="I2:L4"/>
    <mergeCell ref="L21:L22"/>
    <mergeCell ref="A6:K6"/>
    <mergeCell ref="A10:I10"/>
    <mergeCell ref="A12:I12"/>
    <mergeCell ref="J21:J22"/>
    <mergeCell ref="A3:D4"/>
    <mergeCell ref="A7:K7"/>
    <mergeCell ref="A11:I11"/>
    <mergeCell ref="B124:C124"/>
    <mergeCell ref="G124:I124"/>
    <mergeCell ref="J124:M124"/>
    <mergeCell ref="B121:C121"/>
    <mergeCell ref="G121:I121"/>
    <mergeCell ref="J121:M121"/>
  </mergeCells>
  <printOptions horizontalCentered="1"/>
  <pageMargins left="0.5905511811023623" right="0.1968503937007874" top="0.7086614173228347" bottom="0.1968503937007874" header="0.6299212598425197" footer="0.15748031496062992"/>
  <pageSetup fitToHeight="10" horizontalDpi="300" verticalDpi="300" orientation="landscape" paperSize="9" scale="59" r:id="rId1"/>
  <rowBreaks count="2" manualBreakCount="2">
    <brk id="53" max="11" man="1"/>
    <brk id="94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128"/>
  <sheetViews>
    <sheetView view="pageBreakPreview" zoomScaleSheetLayoutView="100" zoomScalePageLayoutView="0" workbookViewId="0" topLeftCell="A16">
      <selection activeCell="H24" sqref="H24"/>
    </sheetView>
  </sheetViews>
  <sheetFormatPr defaultColWidth="9.00390625" defaultRowHeight="12.75"/>
  <cols>
    <col min="1" max="1" width="55.25390625" style="0" customWidth="1"/>
    <col min="2" max="2" width="14.75390625" style="0" customWidth="1"/>
    <col min="3" max="3" width="8.75390625" style="0" customWidth="1"/>
    <col min="4" max="4" width="19.25390625" style="0" customWidth="1"/>
    <col min="5" max="5" width="13.375" style="0" hidden="1" customWidth="1"/>
    <col min="6" max="6" width="18.375" style="0" customWidth="1"/>
    <col min="7" max="7" width="11.75390625" style="0" customWidth="1"/>
    <col min="8" max="9" width="19.00390625" style="0" customWidth="1"/>
    <col min="10" max="10" width="18.875" style="0" customWidth="1"/>
    <col min="11" max="11" width="18.625" style="0" customWidth="1"/>
    <col min="12" max="12" width="14.37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2" t="s">
        <v>170</v>
      </c>
      <c r="J1" s="312"/>
      <c r="K1" s="312"/>
      <c r="L1" s="1"/>
      <c r="M1" s="1"/>
    </row>
    <row r="2" spans="7:15" ht="12.75" customHeight="1">
      <c r="G2" s="8"/>
      <c r="H2" s="8"/>
      <c r="I2" s="310" t="s">
        <v>255</v>
      </c>
      <c r="J2" s="310"/>
      <c r="K2" s="310"/>
      <c r="L2" s="310"/>
      <c r="M2" s="8"/>
      <c r="N2" s="3"/>
      <c r="O2" s="3"/>
    </row>
    <row r="3" spans="1:15" ht="12.75">
      <c r="A3" s="310"/>
      <c r="B3" s="310"/>
      <c r="C3" s="310"/>
      <c r="D3" s="310"/>
      <c r="F3" s="8"/>
      <c r="G3" s="8"/>
      <c r="H3" s="8"/>
      <c r="I3" s="310"/>
      <c r="J3" s="310"/>
      <c r="K3" s="310"/>
      <c r="L3" s="310"/>
      <c r="M3" s="8"/>
      <c r="N3" s="3"/>
      <c r="O3" s="3"/>
    </row>
    <row r="4" spans="1:13" ht="24.75" customHeight="1">
      <c r="A4" s="310"/>
      <c r="B4" s="310"/>
      <c r="C4" s="310"/>
      <c r="D4" s="310"/>
      <c r="F4" s="8"/>
      <c r="G4" s="8"/>
      <c r="H4" s="8"/>
      <c r="I4" s="310"/>
      <c r="J4" s="310"/>
      <c r="K4" s="310"/>
      <c r="L4" s="310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11" t="s">
        <v>0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</row>
    <row r="7" spans="1:11" ht="15.75">
      <c r="A7" s="316" t="s">
        <v>171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</row>
    <row r="8" spans="2:11" ht="15.75">
      <c r="B8" s="315" t="s">
        <v>277</v>
      </c>
      <c r="C8" s="315"/>
      <c r="D8" s="315"/>
      <c r="E8" s="315"/>
      <c r="F8" s="315"/>
      <c r="G8" s="315"/>
      <c r="H8" s="315"/>
      <c r="K8" s="9"/>
    </row>
    <row r="9" spans="9:11" ht="12.75">
      <c r="I9" s="158"/>
      <c r="K9" s="9" t="s">
        <v>5</v>
      </c>
    </row>
    <row r="10" spans="1:11" ht="12.75">
      <c r="A10" s="302" t="s">
        <v>176</v>
      </c>
      <c r="B10" s="302"/>
      <c r="C10" s="302"/>
      <c r="D10" s="302"/>
      <c r="E10" s="302"/>
      <c r="F10" s="302"/>
      <c r="G10" s="302"/>
      <c r="H10" s="302"/>
      <c r="I10" s="302"/>
      <c r="J10" t="s">
        <v>2</v>
      </c>
      <c r="K10" s="106" t="s">
        <v>116</v>
      </c>
    </row>
    <row r="11" spans="1:11" ht="12.75">
      <c r="A11" s="302" t="s">
        <v>159</v>
      </c>
      <c r="B11" s="302"/>
      <c r="C11" s="302"/>
      <c r="D11" s="302"/>
      <c r="E11" s="302"/>
      <c r="F11" s="302"/>
      <c r="G11" s="302"/>
      <c r="H11" s="302"/>
      <c r="I11" s="302"/>
      <c r="J11" t="s">
        <v>3</v>
      </c>
      <c r="K11" s="107">
        <v>3510136600</v>
      </c>
    </row>
    <row r="12" spans="1:11" ht="12.75" customHeight="1" hidden="1">
      <c r="A12" s="318" t="s">
        <v>117</v>
      </c>
      <c r="B12" s="318"/>
      <c r="C12" s="318"/>
      <c r="D12" s="318"/>
      <c r="E12" s="318"/>
      <c r="F12" s="318"/>
      <c r="G12" s="318"/>
      <c r="H12" s="318"/>
      <c r="I12" s="318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02" t="s">
        <v>160</v>
      </c>
      <c r="B14" s="302"/>
      <c r="C14" s="302"/>
      <c r="D14" s="302"/>
      <c r="E14" s="302"/>
      <c r="F14" s="302"/>
      <c r="G14" s="302"/>
      <c r="H14" s="302"/>
      <c r="I14" s="302"/>
      <c r="K14" s="5"/>
    </row>
    <row r="15" spans="1:11" ht="12.75">
      <c r="A15" s="302" t="s">
        <v>114</v>
      </c>
      <c r="B15" s="302"/>
      <c r="C15" s="302"/>
      <c r="D15" s="302"/>
      <c r="E15" s="302"/>
      <c r="F15" s="302"/>
      <c r="G15" s="302"/>
      <c r="H15" s="302"/>
      <c r="I15" s="302"/>
      <c r="K15" s="5"/>
    </row>
    <row r="16" spans="1:11" ht="12.75">
      <c r="A16" s="302" t="s">
        <v>211</v>
      </c>
      <c r="B16" s="302"/>
      <c r="C16" s="302"/>
      <c r="D16" s="302"/>
      <c r="E16" s="302"/>
      <c r="F16" s="302"/>
      <c r="G16" s="302"/>
      <c r="H16" s="302"/>
      <c r="I16" s="302"/>
      <c r="J16" s="5"/>
      <c r="K16" s="9"/>
    </row>
    <row r="17" spans="1:13" ht="46.5" customHeight="1">
      <c r="A17" s="305" t="s">
        <v>256</v>
      </c>
      <c r="B17" s="305"/>
      <c r="C17" s="305"/>
      <c r="D17" s="305"/>
      <c r="E17" s="301"/>
      <c r="F17" s="324" t="s">
        <v>267</v>
      </c>
      <c r="G17" s="324"/>
      <c r="H17" s="324"/>
      <c r="I17" s="324"/>
      <c r="M17" s="5"/>
    </row>
    <row r="18" spans="1:13" ht="12.75">
      <c r="A18" s="6" t="s">
        <v>278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06" t="s">
        <v>6</v>
      </c>
      <c r="B21" s="303" t="s">
        <v>163</v>
      </c>
      <c r="C21" s="303" t="s">
        <v>8</v>
      </c>
      <c r="D21" s="303" t="s">
        <v>164</v>
      </c>
      <c r="E21" s="303" t="s">
        <v>10</v>
      </c>
      <c r="F21" s="303" t="s">
        <v>169</v>
      </c>
      <c r="G21" s="303" t="s">
        <v>165</v>
      </c>
      <c r="H21" s="303" t="s">
        <v>166</v>
      </c>
      <c r="I21" s="303" t="s">
        <v>179</v>
      </c>
      <c r="J21" s="303" t="s">
        <v>180</v>
      </c>
      <c r="K21" s="313" t="s">
        <v>167</v>
      </c>
      <c r="L21" s="319" t="s">
        <v>134</v>
      </c>
    </row>
    <row r="22" spans="1:12" ht="62.25" customHeight="1" thickBot="1">
      <c r="A22" s="307"/>
      <c r="B22" s="304"/>
      <c r="C22" s="304"/>
      <c r="D22" s="304"/>
      <c r="E22" s="304"/>
      <c r="F22" s="304"/>
      <c r="G22" s="304"/>
      <c r="H22" s="304"/>
      <c r="I22" s="304"/>
      <c r="J22" s="304"/>
      <c r="K22" s="314"/>
      <c r="L22" s="320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D25+D66+D95+D104</f>
        <v>10798565.1</v>
      </c>
      <c r="E24" s="191">
        <f aca="true" t="shared" si="0" ref="E24:K24">E25+E66+E95+E104</f>
        <v>972105</v>
      </c>
      <c r="F24" s="191">
        <f>F27+F30+F44+F114</f>
        <v>3049702.7800000003</v>
      </c>
      <c r="G24" s="191">
        <f t="shared" si="0"/>
        <v>0</v>
      </c>
      <c r="H24" s="191">
        <f t="shared" si="0"/>
        <v>2867105.5300000003</v>
      </c>
      <c r="I24" s="191">
        <f t="shared" si="0"/>
        <v>2855139.0700000003</v>
      </c>
      <c r="J24" s="191">
        <f t="shared" si="0"/>
        <v>2685427.5500000003</v>
      </c>
      <c r="K24" s="191">
        <f t="shared" si="0"/>
        <v>11966.459999999948</v>
      </c>
      <c r="L24" s="113">
        <f>L25+L60</f>
        <v>0</v>
      </c>
      <c r="M24" s="148"/>
      <c r="N24" s="5"/>
    </row>
    <row r="25" spans="1:14" ht="30.75" customHeight="1">
      <c r="A25" s="247" t="s">
        <v>206</v>
      </c>
      <c r="B25" s="46">
        <v>2000</v>
      </c>
      <c r="C25" s="166" t="s">
        <v>81</v>
      </c>
      <c r="D25" s="191">
        <f>D26+D31+D54+D57+D61+D65</f>
        <v>10798565.1</v>
      </c>
      <c r="E25" s="191">
        <f aca="true" t="shared" si="1" ref="E25:K25">E26+E31+E54+E57+E61+E65</f>
        <v>972105</v>
      </c>
      <c r="F25" s="191">
        <v>0</v>
      </c>
      <c r="G25" s="191">
        <f t="shared" si="1"/>
        <v>0</v>
      </c>
      <c r="H25" s="191">
        <f t="shared" si="1"/>
        <v>2867105.5300000003</v>
      </c>
      <c r="I25" s="191">
        <f t="shared" si="1"/>
        <v>2855139.0700000003</v>
      </c>
      <c r="J25" s="191">
        <f t="shared" si="1"/>
        <v>2685427.5500000003</v>
      </c>
      <c r="K25" s="191">
        <f t="shared" si="1"/>
        <v>11966.459999999948</v>
      </c>
      <c r="L25" s="113">
        <f>L26+L52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9707900</v>
      </c>
      <c r="E26" s="191">
        <f aca="true" t="shared" si="2" ref="E26:K26">E27+E30</f>
        <v>972105</v>
      </c>
      <c r="F26" s="191">
        <v>0</v>
      </c>
      <c r="G26" s="191">
        <f t="shared" si="2"/>
        <v>0</v>
      </c>
      <c r="H26" s="191">
        <f t="shared" si="2"/>
        <v>2286381.68</v>
      </c>
      <c r="I26" s="191">
        <f t="shared" si="2"/>
        <v>2286381.68</v>
      </c>
      <c r="J26" s="191">
        <f t="shared" si="2"/>
        <v>2286381.68</v>
      </c>
      <c r="K26" s="191">
        <f t="shared" si="2"/>
        <v>0</v>
      </c>
      <c r="L26" s="125">
        <f>SUM(L27,L30,L31,L42,L43,L44,L51)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7206800</v>
      </c>
      <c r="E27" s="192">
        <f aca="true" t="shared" si="3" ref="E27:K27">E28+E29</f>
        <v>0</v>
      </c>
      <c r="F27" s="192">
        <v>1680965.31</v>
      </c>
      <c r="G27" s="192">
        <f t="shared" si="3"/>
        <v>0</v>
      </c>
      <c r="H27" s="192">
        <f t="shared" si="3"/>
        <v>1680965.31</v>
      </c>
      <c r="I27" s="192">
        <f t="shared" si="3"/>
        <v>1680965.31</v>
      </c>
      <c r="J27" s="192">
        <f t="shared" si="3"/>
        <v>1680965.31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7206800</v>
      </c>
      <c r="E28" s="194"/>
      <c r="F28" s="194">
        <v>0</v>
      </c>
      <c r="G28" s="194">
        <v>0</v>
      </c>
      <c r="H28" s="194">
        <v>1680965.31</v>
      </c>
      <c r="I28" s="194">
        <f>'[1]II  квартал'!$BF$5</f>
        <v>1680965.31</v>
      </c>
      <c r="J28" s="194">
        <f>'[1]II  квартал'!BG5</f>
        <v>1680965.31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2501100</v>
      </c>
      <c r="E30" s="196">
        <v>972105</v>
      </c>
      <c r="F30" s="196">
        <v>605416.37</v>
      </c>
      <c r="G30" s="196">
        <v>0</v>
      </c>
      <c r="H30" s="196">
        <v>605416.37</v>
      </c>
      <c r="I30" s="196">
        <f>'[1]II  квартал'!$BF$15</f>
        <v>605416.37</v>
      </c>
      <c r="J30" s="196">
        <f>'[1]II  квартал'!BG15</f>
        <v>605416.37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D32+D33+D34+D35+D42+D43+D44+D51</f>
        <v>1090665.1</v>
      </c>
      <c r="E31" s="191">
        <f aca="true" t="shared" si="4" ref="E31:K31">E32+E33+E34+E35+E42+E43+E44+E51</f>
        <v>0</v>
      </c>
      <c r="F31" s="191">
        <v>0</v>
      </c>
      <c r="G31" s="191">
        <f t="shared" si="4"/>
        <v>0</v>
      </c>
      <c r="H31" s="191">
        <f t="shared" si="4"/>
        <v>580723.85</v>
      </c>
      <c r="I31" s="191">
        <f t="shared" si="4"/>
        <v>568757.39</v>
      </c>
      <c r="J31" s="191">
        <f t="shared" si="4"/>
        <v>399045.87000000005</v>
      </c>
      <c r="K31" s="191">
        <f t="shared" si="4"/>
        <v>11966.459999999948</v>
      </c>
      <c r="L31" s="115">
        <f>SUM(L32:L36,L37:L37)</f>
        <v>0</v>
      </c>
      <c r="M31" s="13"/>
      <c r="N31" s="13"/>
    </row>
    <row r="32" spans="1:14" ht="17.25" customHeight="1">
      <c r="A32" s="239" t="s">
        <v>21</v>
      </c>
      <c r="B32" s="167">
        <v>2210</v>
      </c>
      <c r="C32" s="168" t="s">
        <v>88</v>
      </c>
      <c r="D32" s="196">
        <v>78400</v>
      </c>
      <c r="E32" s="196"/>
      <c r="F32" s="196">
        <v>0</v>
      </c>
      <c r="G32" s="196">
        <v>0</v>
      </c>
      <c r="H32" s="196">
        <v>1716</v>
      </c>
      <c r="I32" s="196">
        <f>'[1]II  квартал'!BF25</f>
        <v>1716</v>
      </c>
      <c r="J32" s="196">
        <f>'[1]II  квартал'!BG25</f>
        <v>1716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f>'[1]II  квартал'!BF26</f>
        <v>0</v>
      </c>
      <c r="J33" s="196">
        <f>'[1]II  квартал'!BG26</f>
        <v>0</v>
      </c>
      <c r="K33" s="196">
        <f aca="true" t="shared" si="5" ref="K33:K43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f>'[1]II  квартал'!BF27</f>
        <v>0</v>
      </c>
      <c r="J34" s="196">
        <f>'[1]II  квартал'!BG27</f>
        <v>0</v>
      </c>
      <c r="K34" s="196">
        <f t="shared" si="5"/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32900</v>
      </c>
      <c r="E35" s="196"/>
      <c r="F35" s="196">
        <v>0</v>
      </c>
      <c r="G35" s="196">
        <v>0</v>
      </c>
      <c r="H35" s="196">
        <v>5100.73</v>
      </c>
      <c r="I35" s="196">
        <f>'[1]II  квартал'!BF28</f>
        <v>5100.73</v>
      </c>
      <c r="J35" s="196">
        <f>'[1]II  квартал'!BG28</f>
        <v>1650.93</v>
      </c>
      <c r="K35" s="196">
        <f t="shared" si="5"/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f>'[1]II  квартал'!BF29</f>
        <v>0</v>
      </c>
      <c r="J36" s="196">
        <f>'[1]II  квартал'!BG29</f>
        <v>0</v>
      </c>
      <c r="K36" s="196">
        <f t="shared" si="5"/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>
        <f>I37</f>
        <v>0</v>
      </c>
      <c r="I37" s="196">
        <f>'[1]II  квартал'!BF30</f>
        <v>0</v>
      </c>
      <c r="J37" s="196">
        <f>'[1]II  квартал'!BG30</f>
        <v>0</v>
      </c>
      <c r="K37" s="196">
        <f t="shared" si="5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>
        <f>'[1]II  квартал'!BF31</f>
        <v>0</v>
      </c>
      <c r="J38" s="196">
        <f>'[1]II  квартал'!BG31</f>
        <v>0</v>
      </c>
      <c r="K38" s="196">
        <f t="shared" si="5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v>0</v>
      </c>
      <c r="E39" s="196"/>
      <c r="F39" s="196">
        <v>0</v>
      </c>
      <c r="G39" s="196">
        <v>0</v>
      </c>
      <c r="H39" s="196">
        <v>0</v>
      </c>
      <c r="I39" s="196">
        <f>'[1]II  квартал'!BF32</f>
        <v>0</v>
      </c>
      <c r="J39" s="196">
        <f>'[1]II  квартал'!BG32</f>
        <v>0</v>
      </c>
      <c r="K39" s="196">
        <f t="shared" si="5"/>
        <v>0</v>
      </c>
      <c r="L39" s="116">
        <v>0</v>
      </c>
      <c r="M39" s="5"/>
      <c r="N39" s="5"/>
    </row>
    <row r="40" spans="1:14" ht="15" customHeight="1" hidden="1" thickBot="1">
      <c r="A40" s="101" t="s">
        <v>28</v>
      </c>
      <c r="B40" s="39">
        <v>1139</v>
      </c>
      <c r="C40" s="39"/>
      <c r="D40" s="196">
        <v>0</v>
      </c>
      <c r="E40" s="196"/>
      <c r="F40" s="196">
        <v>0</v>
      </c>
      <c r="G40" s="196">
        <v>0</v>
      </c>
      <c r="H40" s="196">
        <v>0</v>
      </c>
      <c r="I40" s="196">
        <f>'[1]II  квартал'!BF33</f>
        <v>0</v>
      </c>
      <c r="J40" s="196">
        <f>'[1]II  квартал'!BG33</f>
        <v>0</v>
      </c>
      <c r="K40" s="196">
        <f t="shared" si="5"/>
        <v>0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270">
        <v>4</v>
      </c>
      <c r="E41" s="270">
        <v>5</v>
      </c>
      <c r="F41" s="270">
        <v>5</v>
      </c>
      <c r="G41" s="270">
        <v>6</v>
      </c>
      <c r="H41" s="270">
        <v>7</v>
      </c>
      <c r="I41" s="270">
        <v>8</v>
      </c>
      <c r="J41" s="270">
        <v>9</v>
      </c>
      <c r="K41" s="196">
        <f t="shared" si="5"/>
        <v>-1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f>'[1]II  квартал'!BF35</f>
        <v>0</v>
      </c>
      <c r="J42" s="196">
        <f>'[1]II  квартал'!BG35</f>
        <v>0</v>
      </c>
      <c r="K42" s="196">
        <f t="shared" si="5"/>
        <v>0</v>
      </c>
      <c r="L42" s="117">
        <v>0</v>
      </c>
      <c r="M42" s="13"/>
      <c r="N42" s="13"/>
    </row>
    <row r="43" spans="1:14" s="14" customFormat="1" ht="15">
      <c r="A43" s="103" t="s">
        <v>190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f t="shared" si="5"/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979365.1</v>
      </c>
      <c r="E44" s="192">
        <f aca="true" t="shared" si="6" ref="E44:K44">E45+E46+E47+E48+E49</f>
        <v>0</v>
      </c>
      <c r="F44" s="192">
        <v>734691.1</v>
      </c>
      <c r="G44" s="192">
        <f t="shared" si="6"/>
        <v>0</v>
      </c>
      <c r="H44" s="192">
        <f t="shared" si="6"/>
        <v>573907.12</v>
      </c>
      <c r="I44" s="192">
        <f t="shared" si="6"/>
        <v>561940.66</v>
      </c>
      <c r="J44" s="192">
        <f t="shared" si="6"/>
        <v>395678.94000000006</v>
      </c>
      <c r="K44" s="192">
        <f t="shared" si="6"/>
        <v>11966.459999999948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194">
        <v>937365.1</v>
      </c>
      <c r="E45" s="194"/>
      <c r="F45" s="194">
        <v>0</v>
      </c>
      <c r="G45" s="194">
        <v>0</v>
      </c>
      <c r="H45" s="194">
        <v>563976.85</v>
      </c>
      <c r="I45" s="194">
        <f>'[1]II  квартал'!BF46</f>
        <v>552047.28</v>
      </c>
      <c r="J45" s="194">
        <f>'[1]II  квартал'!BG46</f>
        <v>385846.4</v>
      </c>
      <c r="K45" s="194">
        <f aca="true" t="shared" si="7" ref="K45:K64">H45-I45</f>
        <v>11929.569999999949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194">
        <v>6800</v>
      </c>
      <c r="E46" s="194"/>
      <c r="F46" s="194">
        <v>0</v>
      </c>
      <c r="G46" s="194">
        <v>0</v>
      </c>
      <c r="H46" s="194">
        <v>1363.34</v>
      </c>
      <c r="I46" s="194">
        <f>'[1]II  квартал'!BF47</f>
        <v>1326.45</v>
      </c>
      <c r="J46" s="194">
        <f>'[1]II  квартал'!BG47</f>
        <v>1326.45</v>
      </c>
      <c r="K46" s="194">
        <f t="shared" si="7"/>
        <v>36.88999999999987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194">
        <v>35200</v>
      </c>
      <c r="E47" s="194"/>
      <c r="F47" s="194">
        <v>0</v>
      </c>
      <c r="G47" s="194">
        <v>0</v>
      </c>
      <c r="H47" s="194">
        <v>8566.93</v>
      </c>
      <c r="I47" s="194">
        <f>'[1]II  квартал'!BF48</f>
        <v>8566.93</v>
      </c>
      <c r="J47" s="194">
        <f>'[1]II  квартал'!BG48</f>
        <v>8506.09</v>
      </c>
      <c r="K47" s="194">
        <f t="shared" si="7"/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194">
        <v>0</v>
      </c>
      <c r="E48" s="194"/>
      <c r="F48" s="194">
        <v>0</v>
      </c>
      <c r="G48" s="194">
        <v>0</v>
      </c>
      <c r="H48" s="194">
        <v>0</v>
      </c>
      <c r="I48" s="194">
        <f>'[1]II  квартал'!BF49</f>
        <v>0</v>
      </c>
      <c r="J48" s="194">
        <f>'[1]II  квартал'!BG49</f>
        <v>0</v>
      </c>
      <c r="K48" s="194">
        <f t="shared" si="7"/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194"/>
      <c r="E49" s="194"/>
      <c r="F49" s="194">
        <v>0</v>
      </c>
      <c r="G49" s="194">
        <v>0</v>
      </c>
      <c r="H49" s="194">
        <v>0</v>
      </c>
      <c r="I49" s="194">
        <f>'[1]II  квартал'!BF51</f>
        <v>0</v>
      </c>
      <c r="J49" s="194">
        <f>'[1]II  квартал'!BG51</f>
        <v>0</v>
      </c>
      <c r="K49" s="194">
        <f t="shared" si="7"/>
        <v>0</v>
      </c>
      <c r="L49" s="116">
        <v>0</v>
      </c>
      <c r="M49" s="5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4">
        <v>0</v>
      </c>
      <c r="E50" s="194"/>
      <c r="F50" s="194">
        <v>0</v>
      </c>
      <c r="G50" s="194">
        <v>0</v>
      </c>
      <c r="H50" s="194">
        <v>0</v>
      </c>
      <c r="I50" s="194">
        <f>'[1]II  квартал'!BF51</f>
        <v>0</v>
      </c>
      <c r="J50" s="194">
        <f>'[1]II  квартал'!BG51</f>
        <v>0</v>
      </c>
      <c r="K50" s="194">
        <f t="shared" si="7"/>
        <v>0</v>
      </c>
      <c r="L50" s="116">
        <v>0</v>
      </c>
      <c r="M50" s="5"/>
      <c r="N50" s="5"/>
    </row>
    <row r="51" spans="1:14" s="14" customFormat="1" ht="27.75" customHeight="1">
      <c r="A51" s="103" t="s">
        <v>191</v>
      </c>
      <c r="B51" s="167">
        <v>2280</v>
      </c>
      <c r="C51" s="167">
        <v>210</v>
      </c>
      <c r="D51" s="196">
        <f>D52+D53</f>
        <v>0</v>
      </c>
      <c r="E51" s="196">
        <f aca="true" t="shared" si="8" ref="E51:K51">E52+E53</f>
        <v>0</v>
      </c>
      <c r="F51" s="196">
        <f t="shared" si="8"/>
        <v>0</v>
      </c>
      <c r="G51" s="196">
        <f t="shared" si="8"/>
        <v>0</v>
      </c>
      <c r="H51" s="196">
        <f t="shared" si="8"/>
        <v>0</v>
      </c>
      <c r="I51" s="196">
        <f t="shared" si="8"/>
        <v>0</v>
      </c>
      <c r="J51" s="196">
        <f t="shared" si="8"/>
        <v>0</v>
      </c>
      <c r="K51" s="196">
        <f t="shared" si="8"/>
        <v>0</v>
      </c>
      <c r="L51" s="117">
        <v>0</v>
      </c>
      <c r="M51" s="13"/>
      <c r="N51" s="13"/>
    </row>
    <row r="52" spans="1:14" s="37" customFormat="1" ht="28.5">
      <c r="A52" s="104" t="s">
        <v>98</v>
      </c>
      <c r="B52" s="39">
        <v>2281</v>
      </c>
      <c r="C52" s="39">
        <v>220</v>
      </c>
      <c r="D52" s="194">
        <v>0</v>
      </c>
      <c r="E52" s="194"/>
      <c r="F52" s="194">
        <v>0</v>
      </c>
      <c r="G52" s="194">
        <v>0</v>
      </c>
      <c r="H52" s="194">
        <v>0</v>
      </c>
      <c r="I52" s="194">
        <v>0</v>
      </c>
      <c r="J52" s="194">
        <v>0</v>
      </c>
      <c r="K52" s="194">
        <f t="shared" si="7"/>
        <v>0</v>
      </c>
      <c r="L52" s="116">
        <f>L55</f>
        <v>0</v>
      </c>
      <c r="M52" s="36"/>
      <c r="N52" s="36"/>
    </row>
    <row r="53" spans="1:14" s="37" customFormat="1" ht="32.25" customHeight="1">
      <c r="A53" s="104" t="s">
        <v>172</v>
      </c>
      <c r="B53" s="39">
        <v>2282</v>
      </c>
      <c r="C53" s="39">
        <v>230</v>
      </c>
      <c r="D53" s="194">
        <v>0</v>
      </c>
      <c r="E53" s="194"/>
      <c r="F53" s="194">
        <v>0</v>
      </c>
      <c r="G53" s="194">
        <v>0</v>
      </c>
      <c r="H53" s="194">
        <v>0</v>
      </c>
      <c r="I53" s="194">
        <f>'[1]II  квартал'!BF56</f>
        <v>0</v>
      </c>
      <c r="J53" s="194">
        <f>'[1]II  квартал'!BG56</f>
        <v>0</v>
      </c>
      <c r="K53" s="194">
        <f t="shared" si="7"/>
        <v>0</v>
      </c>
      <c r="L53" s="116">
        <v>0</v>
      </c>
      <c r="M53" s="36"/>
      <c r="N53" s="36"/>
    </row>
    <row r="54" spans="1:14" ht="15.75" customHeight="1">
      <c r="A54" s="175" t="s">
        <v>192</v>
      </c>
      <c r="B54" s="165">
        <v>2400</v>
      </c>
      <c r="C54" s="165">
        <v>240</v>
      </c>
      <c r="D54" s="201">
        <f>D55+D56</f>
        <v>0</v>
      </c>
      <c r="E54" s="201">
        <f aca="true" t="shared" si="9" ref="E54:K54">E55+E56</f>
        <v>0</v>
      </c>
      <c r="F54" s="201">
        <f t="shared" si="9"/>
        <v>0</v>
      </c>
      <c r="G54" s="201">
        <f t="shared" si="9"/>
        <v>0</v>
      </c>
      <c r="H54" s="201">
        <f t="shared" si="9"/>
        <v>0</v>
      </c>
      <c r="I54" s="201">
        <f t="shared" si="9"/>
        <v>0</v>
      </c>
      <c r="J54" s="201">
        <f t="shared" si="9"/>
        <v>0</v>
      </c>
      <c r="K54" s="201">
        <f t="shared" si="9"/>
        <v>0</v>
      </c>
      <c r="L54" s="116">
        <v>0</v>
      </c>
      <c r="M54" s="5"/>
      <c r="N54" s="5"/>
    </row>
    <row r="55" spans="1:14" s="14" customFormat="1" ht="15" customHeight="1">
      <c r="A55" s="176" t="s">
        <v>193</v>
      </c>
      <c r="B55" s="167">
        <v>2410</v>
      </c>
      <c r="C55" s="167">
        <v>250</v>
      </c>
      <c r="D55" s="200">
        <f>D58</f>
        <v>0</v>
      </c>
      <c r="E55" s="200">
        <f>E58</f>
        <v>0</v>
      </c>
      <c r="F55" s="200">
        <v>0</v>
      </c>
      <c r="G55" s="200">
        <f>G58</f>
        <v>0</v>
      </c>
      <c r="H55" s="200">
        <f>H58</f>
        <v>0</v>
      </c>
      <c r="I55" s="200">
        <v>0</v>
      </c>
      <c r="J55" s="200">
        <v>0</v>
      </c>
      <c r="K55" s="194">
        <f t="shared" si="7"/>
        <v>0</v>
      </c>
      <c r="L55" s="115">
        <f>SUM(L56:L58)</f>
        <v>0</v>
      </c>
      <c r="M55" s="13"/>
      <c r="N55" s="13"/>
    </row>
    <row r="56" spans="1:14" s="14" customFormat="1" ht="15">
      <c r="A56" s="176" t="s">
        <v>194</v>
      </c>
      <c r="B56" s="167">
        <v>2420</v>
      </c>
      <c r="C56" s="167">
        <v>260</v>
      </c>
      <c r="D56" s="196">
        <v>0</v>
      </c>
      <c r="E56" s="196"/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f t="shared" si="7"/>
        <v>0</v>
      </c>
      <c r="L56" s="116">
        <v>0</v>
      </c>
      <c r="M56" s="13"/>
      <c r="N56" s="13"/>
    </row>
    <row r="57" spans="1:14" s="14" customFormat="1" ht="15.75">
      <c r="A57" s="175" t="s">
        <v>195</v>
      </c>
      <c r="B57" s="165">
        <v>2600</v>
      </c>
      <c r="C57" s="165">
        <v>270</v>
      </c>
      <c r="D57" s="201">
        <f>D58+D59+D60</f>
        <v>0</v>
      </c>
      <c r="E57" s="201">
        <f aca="true" t="shared" si="10" ref="E57:K57">E58+E59+E60</f>
        <v>0</v>
      </c>
      <c r="F57" s="201">
        <f t="shared" si="10"/>
        <v>0</v>
      </c>
      <c r="G57" s="201">
        <f t="shared" si="10"/>
        <v>0</v>
      </c>
      <c r="H57" s="201">
        <f t="shared" si="10"/>
        <v>0</v>
      </c>
      <c r="I57" s="201">
        <f t="shared" si="10"/>
        <v>0</v>
      </c>
      <c r="J57" s="201">
        <f t="shared" si="10"/>
        <v>0</v>
      </c>
      <c r="K57" s="201">
        <f t="shared" si="10"/>
        <v>0</v>
      </c>
      <c r="L57" s="116">
        <v>0</v>
      </c>
      <c r="M57" s="13"/>
      <c r="N57" s="13"/>
    </row>
    <row r="58" spans="1:14" s="14" customFormat="1" ht="30.75" customHeight="1">
      <c r="A58" s="176" t="s">
        <v>207</v>
      </c>
      <c r="B58" s="167">
        <v>2610</v>
      </c>
      <c r="C58" s="167">
        <v>280</v>
      </c>
      <c r="D58" s="192">
        <f aca="true" t="shared" si="11" ref="D58:L58">SUM(D59:D61)</f>
        <v>0</v>
      </c>
      <c r="E58" s="192">
        <f t="shared" si="11"/>
        <v>0</v>
      </c>
      <c r="F58" s="192">
        <v>0</v>
      </c>
      <c r="G58" s="192">
        <f t="shared" si="11"/>
        <v>0</v>
      </c>
      <c r="H58" s="192">
        <f t="shared" si="11"/>
        <v>0</v>
      </c>
      <c r="I58" s="192">
        <v>0</v>
      </c>
      <c r="J58" s="192">
        <v>0</v>
      </c>
      <c r="K58" s="194">
        <f t="shared" si="7"/>
        <v>0</v>
      </c>
      <c r="L58" s="115">
        <f t="shared" si="11"/>
        <v>0</v>
      </c>
      <c r="M58" s="13"/>
      <c r="N58" s="13"/>
    </row>
    <row r="59" spans="1:14" ht="29.25" customHeight="1">
      <c r="A59" s="176" t="s">
        <v>55</v>
      </c>
      <c r="B59" s="167">
        <v>2620</v>
      </c>
      <c r="C59" s="167">
        <v>290</v>
      </c>
      <c r="D59" s="194">
        <v>0</v>
      </c>
      <c r="E59" s="194"/>
      <c r="F59" s="194">
        <v>0</v>
      </c>
      <c r="G59" s="194">
        <v>0</v>
      </c>
      <c r="H59" s="194">
        <v>0</v>
      </c>
      <c r="I59" s="194">
        <v>0</v>
      </c>
      <c r="J59" s="194">
        <v>0</v>
      </c>
      <c r="K59" s="194">
        <f t="shared" si="7"/>
        <v>0</v>
      </c>
      <c r="L59" s="116">
        <v>0</v>
      </c>
      <c r="M59" s="5"/>
      <c r="N59" s="5"/>
    </row>
    <row r="60" spans="1:14" ht="28.5" customHeight="1">
      <c r="A60" s="176" t="s">
        <v>196</v>
      </c>
      <c r="B60" s="167">
        <v>2630</v>
      </c>
      <c r="C60" s="167">
        <v>300</v>
      </c>
      <c r="D60" s="194">
        <v>0</v>
      </c>
      <c r="E60" s="194"/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f t="shared" si="7"/>
        <v>0</v>
      </c>
      <c r="L60" s="121">
        <v>0</v>
      </c>
      <c r="M60" s="5"/>
      <c r="N60" s="5"/>
    </row>
    <row r="61" spans="1:14" ht="19.5" customHeight="1">
      <c r="A61" s="169" t="s">
        <v>197</v>
      </c>
      <c r="B61" s="165">
        <v>2700</v>
      </c>
      <c r="C61" s="165">
        <v>310</v>
      </c>
      <c r="D61" s="201">
        <f>D62+D63+D64</f>
        <v>0</v>
      </c>
      <c r="E61" s="201">
        <f aca="true" t="shared" si="12" ref="E61:K61">E62+E63+E64</f>
        <v>0</v>
      </c>
      <c r="F61" s="201">
        <f t="shared" si="12"/>
        <v>0</v>
      </c>
      <c r="G61" s="201">
        <f t="shared" si="12"/>
        <v>0</v>
      </c>
      <c r="H61" s="201">
        <f t="shared" si="12"/>
        <v>0</v>
      </c>
      <c r="I61" s="201">
        <f t="shared" si="12"/>
        <v>0</v>
      </c>
      <c r="J61" s="201">
        <f t="shared" si="12"/>
        <v>0</v>
      </c>
      <c r="K61" s="201">
        <f t="shared" si="12"/>
        <v>0</v>
      </c>
      <c r="L61" s="121">
        <v>0</v>
      </c>
      <c r="M61" s="5"/>
      <c r="N61" s="5"/>
    </row>
    <row r="62" spans="1:14" s="14" customFormat="1" ht="17.25" customHeight="1">
      <c r="A62" s="172" t="s">
        <v>43</v>
      </c>
      <c r="B62" s="167">
        <v>2710</v>
      </c>
      <c r="C62" s="167">
        <v>320</v>
      </c>
      <c r="D62" s="196">
        <v>0</v>
      </c>
      <c r="E62" s="196"/>
      <c r="F62" s="196">
        <v>0</v>
      </c>
      <c r="G62" s="196">
        <v>0</v>
      </c>
      <c r="H62" s="196">
        <v>0</v>
      </c>
      <c r="I62" s="196">
        <v>0</v>
      </c>
      <c r="J62" s="196">
        <v>0</v>
      </c>
      <c r="K62" s="196">
        <f t="shared" si="7"/>
        <v>0</v>
      </c>
      <c r="L62" s="111">
        <v>0</v>
      </c>
      <c r="M62" s="13"/>
      <c r="N62" s="13"/>
    </row>
    <row r="63" spans="1:14" s="1" customFormat="1" ht="15" customHeight="1">
      <c r="A63" s="172" t="s">
        <v>73</v>
      </c>
      <c r="B63" s="167">
        <v>2720</v>
      </c>
      <c r="C63" s="167">
        <v>330</v>
      </c>
      <c r="D63" s="211">
        <v>0</v>
      </c>
      <c r="E63" s="211">
        <f>SUM(E64,E76,E77)</f>
        <v>0</v>
      </c>
      <c r="F63" s="211">
        <v>0</v>
      </c>
      <c r="G63" s="211">
        <f>SUM(G64,G76,G77)</f>
        <v>0</v>
      </c>
      <c r="H63" s="211">
        <v>0</v>
      </c>
      <c r="I63" s="211">
        <f>'[1]II  квартал'!BF67</f>
        <v>0</v>
      </c>
      <c r="J63" s="211">
        <f>'[1]II  квартал'!BG67</f>
        <v>0</v>
      </c>
      <c r="K63" s="194">
        <f t="shared" si="7"/>
        <v>0</v>
      </c>
      <c r="L63" s="118">
        <f>SUM(L64,L76,L77)</f>
        <v>0</v>
      </c>
      <c r="M63" s="18"/>
      <c r="N63" s="18"/>
    </row>
    <row r="64" spans="1:14" s="1" customFormat="1" ht="14.25" customHeight="1">
      <c r="A64" s="172" t="s">
        <v>198</v>
      </c>
      <c r="B64" s="167">
        <v>2730</v>
      </c>
      <c r="C64" s="167">
        <v>340</v>
      </c>
      <c r="D64" s="211">
        <v>0</v>
      </c>
      <c r="E64" s="211">
        <f>SUM(E65:E66,E71)</f>
        <v>0</v>
      </c>
      <c r="F64" s="211">
        <v>0</v>
      </c>
      <c r="G64" s="211">
        <f>SUM(G65:G66,G71)</f>
        <v>0</v>
      </c>
      <c r="H64" s="211">
        <v>0</v>
      </c>
      <c r="I64" s="211">
        <f>'[1]II  квартал'!BF68</f>
        <v>0</v>
      </c>
      <c r="J64" s="211">
        <f>'[1]II  квартал'!BG68</f>
        <v>0</v>
      </c>
      <c r="K64" s="194">
        <f t="shared" si="7"/>
        <v>0</v>
      </c>
      <c r="L64" s="118">
        <f>SUM(L65:L66,L71)</f>
        <v>0</v>
      </c>
      <c r="M64" s="18"/>
      <c r="N64" s="18"/>
    </row>
    <row r="65" spans="1:14" s="14" customFormat="1" ht="16.5" customHeight="1">
      <c r="A65" s="169" t="s">
        <v>199</v>
      </c>
      <c r="B65" s="165">
        <v>2800</v>
      </c>
      <c r="C65" s="165">
        <v>350</v>
      </c>
      <c r="D65" s="236">
        <v>0</v>
      </c>
      <c r="E65" s="236"/>
      <c r="F65" s="236">
        <v>0</v>
      </c>
      <c r="G65" s="236">
        <v>0</v>
      </c>
      <c r="H65" s="236">
        <v>0</v>
      </c>
      <c r="I65" s="236">
        <f>'[1]II  квартал'!BF70</f>
        <v>0</v>
      </c>
      <c r="J65" s="236">
        <f>'[1]II  квартал'!BG70</f>
        <v>0</v>
      </c>
      <c r="K65" s="236">
        <f>H65-I65</f>
        <v>0</v>
      </c>
      <c r="L65" s="111">
        <v>0</v>
      </c>
      <c r="M65" s="13"/>
      <c r="N65" s="13"/>
    </row>
    <row r="66" spans="1:14" s="14" customFormat="1" ht="15.75" customHeight="1">
      <c r="A66" s="178" t="s">
        <v>46</v>
      </c>
      <c r="B66" s="46">
        <v>3000</v>
      </c>
      <c r="C66" s="46">
        <v>360</v>
      </c>
      <c r="D66" s="267">
        <f>D67+D90</f>
        <v>0</v>
      </c>
      <c r="E66" s="267">
        <f aca="true" t="shared" si="13" ref="E66:K66">E67+E90</f>
        <v>0</v>
      </c>
      <c r="F66" s="267">
        <f t="shared" si="13"/>
        <v>0</v>
      </c>
      <c r="G66" s="267">
        <f t="shared" si="13"/>
        <v>0</v>
      </c>
      <c r="H66" s="267">
        <f t="shared" si="13"/>
        <v>0</v>
      </c>
      <c r="I66" s="267">
        <f t="shared" si="13"/>
        <v>0</v>
      </c>
      <c r="J66" s="267">
        <f t="shared" si="13"/>
        <v>0</v>
      </c>
      <c r="K66" s="267">
        <f t="shared" si="13"/>
        <v>0</v>
      </c>
      <c r="L66" s="111">
        <v>0</v>
      </c>
      <c r="M66" s="13"/>
      <c r="N66" s="13"/>
    </row>
    <row r="67" spans="1:14" ht="14.25" customHeight="1">
      <c r="A67" s="105" t="s">
        <v>47</v>
      </c>
      <c r="B67" s="46">
        <v>3100</v>
      </c>
      <c r="C67" s="46">
        <v>370</v>
      </c>
      <c r="D67" s="201">
        <f>D68+D69+D74+D78+D88+D89</f>
        <v>0</v>
      </c>
      <c r="E67" s="201">
        <f aca="true" t="shared" si="14" ref="E67:K67">E68+E69+E74+E78+E88+E89</f>
        <v>0</v>
      </c>
      <c r="F67" s="201">
        <f t="shared" si="14"/>
        <v>0</v>
      </c>
      <c r="G67" s="201">
        <f t="shared" si="14"/>
        <v>0</v>
      </c>
      <c r="H67" s="201">
        <f t="shared" si="14"/>
        <v>0</v>
      </c>
      <c r="I67" s="201">
        <f t="shared" si="14"/>
        <v>0</v>
      </c>
      <c r="J67" s="201">
        <f t="shared" si="14"/>
        <v>0</v>
      </c>
      <c r="K67" s="201">
        <f t="shared" si="14"/>
        <v>0</v>
      </c>
      <c r="L67" s="111">
        <v>0</v>
      </c>
      <c r="M67" s="5"/>
      <c r="N67" s="5"/>
    </row>
    <row r="68" spans="1:14" ht="30" customHeight="1">
      <c r="A68" s="176" t="s">
        <v>48</v>
      </c>
      <c r="B68" s="167">
        <v>3110</v>
      </c>
      <c r="C68" s="167">
        <v>380</v>
      </c>
      <c r="D68" s="196">
        <v>0</v>
      </c>
      <c r="E68" s="196"/>
      <c r="F68" s="196">
        <v>0</v>
      </c>
      <c r="G68" s="196">
        <v>0</v>
      </c>
      <c r="H68" s="196">
        <v>0</v>
      </c>
      <c r="I68" s="196">
        <f>'[1]II  квартал'!BF76</f>
        <v>0</v>
      </c>
      <c r="J68" s="196">
        <f>'[1]II  квартал'!BG76</f>
        <v>0</v>
      </c>
      <c r="K68" s="196">
        <f>H68-I68</f>
        <v>0</v>
      </c>
      <c r="L68" s="114">
        <v>0</v>
      </c>
      <c r="M68" s="5"/>
      <c r="N68" s="5"/>
    </row>
    <row r="69" spans="1:14" ht="15" customHeight="1" thickBot="1">
      <c r="A69" s="172" t="s">
        <v>49</v>
      </c>
      <c r="B69" s="167">
        <v>3120</v>
      </c>
      <c r="C69" s="167">
        <v>390</v>
      </c>
      <c r="D69" s="196">
        <f>D70+D72</f>
        <v>0</v>
      </c>
      <c r="E69" s="196">
        <f aca="true" t="shared" si="15" ref="E69:K69">E70+E72</f>
        <v>0</v>
      </c>
      <c r="F69" s="196">
        <f t="shared" si="15"/>
        <v>0</v>
      </c>
      <c r="G69" s="196">
        <f t="shared" si="15"/>
        <v>0</v>
      </c>
      <c r="H69" s="196">
        <f t="shared" si="15"/>
        <v>0</v>
      </c>
      <c r="I69" s="196">
        <f t="shared" si="15"/>
        <v>0</v>
      </c>
      <c r="J69" s="196">
        <f t="shared" si="15"/>
        <v>0</v>
      </c>
      <c r="K69" s="196">
        <f t="shared" si="15"/>
        <v>0</v>
      </c>
      <c r="L69" s="111">
        <v>0</v>
      </c>
      <c r="M69" s="5"/>
      <c r="N69" s="5"/>
    </row>
    <row r="70" spans="1:14" ht="15.75" customHeight="1" thickTop="1">
      <c r="A70" s="177" t="s">
        <v>200</v>
      </c>
      <c r="B70" s="174">
        <v>3121</v>
      </c>
      <c r="C70" s="174">
        <v>400</v>
      </c>
      <c r="D70" s="198"/>
      <c r="E70" s="198"/>
      <c r="F70" s="198"/>
      <c r="G70" s="198"/>
      <c r="H70" s="198"/>
      <c r="I70" s="198"/>
      <c r="J70" s="198"/>
      <c r="K70" s="198"/>
      <c r="L70" s="110">
        <v>10</v>
      </c>
      <c r="M70" s="5"/>
      <c r="N70" s="5"/>
    </row>
    <row r="71" spans="1:14" s="14" customFormat="1" ht="15" customHeight="1" hidden="1">
      <c r="A71" s="173" t="s">
        <v>56</v>
      </c>
      <c r="B71" s="174">
        <v>2122</v>
      </c>
      <c r="C71" s="174"/>
      <c r="D71" s="192">
        <f aca="true" t="shared" si="16" ref="D71:L71">SUM(D72:D75)</f>
        <v>0</v>
      </c>
      <c r="E71" s="192">
        <f t="shared" si="16"/>
        <v>0</v>
      </c>
      <c r="F71" s="192">
        <f t="shared" si="16"/>
        <v>0</v>
      </c>
      <c r="G71" s="192">
        <f t="shared" si="16"/>
        <v>0</v>
      </c>
      <c r="H71" s="192">
        <f t="shared" si="16"/>
        <v>0</v>
      </c>
      <c r="I71" s="192">
        <f t="shared" si="16"/>
        <v>0</v>
      </c>
      <c r="J71" s="192">
        <f t="shared" si="16"/>
        <v>0</v>
      </c>
      <c r="K71" s="192">
        <f t="shared" si="16"/>
        <v>0</v>
      </c>
      <c r="L71" s="115">
        <f t="shared" si="16"/>
        <v>0</v>
      </c>
      <c r="M71" s="13"/>
      <c r="N71" s="13"/>
    </row>
    <row r="72" spans="1:14" ht="15">
      <c r="A72" s="179" t="s">
        <v>201</v>
      </c>
      <c r="B72" s="174">
        <v>3122</v>
      </c>
      <c r="C72" s="174">
        <v>410</v>
      </c>
      <c r="D72" s="194">
        <v>0</v>
      </c>
      <c r="E72" s="194"/>
      <c r="F72" s="194">
        <v>0</v>
      </c>
      <c r="G72" s="194">
        <v>0</v>
      </c>
      <c r="H72" s="194">
        <v>0</v>
      </c>
      <c r="I72" s="194">
        <v>0</v>
      </c>
      <c r="J72" s="194">
        <v>0</v>
      </c>
      <c r="K72" s="194">
        <f aca="true" t="shared" si="17" ref="K72:K77">H72-I72</f>
        <v>0</v>
      </c>
      <c r="L72" s="111">
        <v>0</v>
      </c>
      <c r="M72" s="5"/>
      <c r="N72" s="5"/>
    </row>
    <row r="73" spans="1:14" ht="15" hidden="1">
      <c r="A73" s="88"/>
      <c r="B73" s="89"/>
      <c r="C73" s="89"/>
      <c r="D73" s="194">
        <v>0</v>
      </c>
      <c r="E73" s="194"/>
      <c r="F73" s="194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f t="shared" si="17"/>
        <v>0</v>
      </c>
      <c r="L73" s="111">
        <v>0</v>
      </c>
      <c r="M73" s="5"/>
      <c r="N73" s="5"/>
    </row>
    <row r="74" spans="1:14" ht="15" customHeight="1">
      <c r="A74" s="180" t="s">
        <v>146</v>
      </c>
      <c r="B74" s="167">
        <v>3130</v>
      </c>
      <c r="C74" s="167">
        <v>420</v>
      </c>
      <c r="D74" s="196">
        <f>D75+D77</f>
        <v>0</v>
      </c>
      <c r="E74" s="196">
        <f aca="true" t="shared" si="18" ref="E74:K74">E75+E77</f>
        <v>0</v>
      </c>
      <c r="F74" s="196">
        <f t="shared" si="18"/>
        <v>0</v>
      </c>
      <c r="G74" s="196">
        <f t="shared" si="18"/>
        <v>0</v>
      </c>
      <c r="H74" s="196">
        <f t="shared" si="18"/>
        <v>0</v>
      </c>
      <c r="I74" s="196">
        <f t="shared" si="18"/>
        <v>0</v>
      </c>
      <c r="J74" s="196">
        <f t="shared" si="18"/>
        <v>0</v>
      </c>
      <c r="K74" s="196">
        <f t="shared" si="18"/>
        <v>0</v>
      </c>
      <c r="L74" s="111">
        <v>0</v>
      </c>
      <c r="M74" s="5"/>
      <c r="N74" s="5"/>
    </row>
    <row r="75" spans="1:14" ht="14.25" customHeight="1">
      <c r="A75" s="95" t="s">
        <v>202</v>
      </c>
      <c r="B75" s="39">
        <v>3131</v>
      </c>
      <c r="C75" s="39">
        <v>430</v>
      </c>
      <c r="D75" s="200">
        <v>0</v>
      </c>
      <c r="E75" s="200"/>
      <c r="F75" s="200">
        <v>0</v>
      </c>
      <c r="G75" s="200">
        <v>0</v>
      </c>
      <c r="H75" s="200">
        <v>0</v>
      </c>
      <c r="I75" s="200">
        <v>0</v>
      </c>
      <c r="J75" s="200">
        <v>0</v>
      </c>
      <c r="K75" s="200">
        <f t="shared" si="17"/>
        <v>0</v>
      </c>
      <c r="L75" s="111">
        <v>0</v>
      </c>
      <c r="M75" s="5"/>
      <c r="N75" s="5"/>
    </row>
    <row r="76" spans="1:14" ht="15" customHeight="1" hidden="1">
      <c r="A76" s="95" t="s">
        <v>147</v>
      </c>
      <c r="B76" s="39">
        <v>2132</v>
      </c>
      <c r="C76" s="39"/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f t="shared" si="17"/>
        <v>0</v>
      </c>
      <c r="L76" s="116">
        <v>0</v>
      </c>
      <c r="M76" s="5"/>
      <c r="N76" s="5"/>
    </row>
    <row r="77" spans="1:14" ht="15.75" customHeight="1">
      <c r="A77" s="95" t="s">
        <v>148</v>
      </c>
      <c r="B77" s="39">
        <v>3132</v>
      </c>
      <c r="C77" s="39">
        <v>440</v>
      </c>
      <c r="D77" s="200">
        <v>0</v>
      </c>
      <c r="E77" s="200"/>
      <c r="F77" s="200">
        <v>0</v>
      </c>
      <c r="G77" s="200">
        <v>0</v>
      </c>
      <c r="H77" s="200">
        <v>0</v>
      </c>
      <c r="I77" s="200">
        <f>'[1]II  квартал'!BF88</f>
        <v>0</v>
      </c>
      <c r="J77" s="200">
        <f>'[1]II  квартал'!BG88</f>
        <v>0</v>
      </c>
      <c r="K77" s="200">
        <f t="shared" si="17"/>
        <v>0</v>
      </c>
      <c r="L77" s="116">
        <v>0</v>
      </c>
      <c r="M77" s="5"/>
      <c r="N77" s="5"/>
    </row>
    <row r="78" spans="1:14" ht="16.5" customHeight="1">
      <c r="A78" s="180" t="s">
        <v>101</v>
      </c>
      <c r="B78" s="167">
        <v>3140</v>
      </c>
      <c r="C78" s="167">
        <v>450</v>
      </c>
      <c r="D78" s="268">
        <f>D79+D81+D87</f>
        <v>0</v>
      </c>
      <c r="E78" s="268">
        <f aca="true" t="shared" si="19" ref="E78:K78">E79+E81+E87</f>
        <v>0</v>
      </c>
      <c r="F78" s="268">
        <f t="shared" si="19"/>
        <v>0</v>
      </c>
      <c r="G78" s="268">
        <f t="shared" si="19"/>
        <v>0</v>
      </c>
      <c r="H78" s="268">
        <f t="shared" si="19"/>
        <v>0</v>
      </c>
      <c r="I78" s="268">
        <f t="shared" si="19"/>
        <v>0</v>
      </c>
      <c r="J78" s="268">
        <f t="shared" si="19"/>
        <v>0</v>
      </c>
      <c r="K78" s="268">
        <f t="shared" si="19"/>
        <v>0</v>
      </c>
      <c r="L78" s="120" t="s">
        <v>80</v>
      </c>
      <c r="M78" s="5"/>
      <c r="N78" s="5"/>
    </row>
    <row r="79" spans="1:14" ht="15.75" customHeight="1">
      <c r="A79" s="95" t="s">
        <v>203</v>
      </c>
      <c r="B79" s="39">
        <v>3141</v>
      </c>
      <c r="C79" s="39">
        <v>460</v>
      </c>
      <c r="D79" s="273">
        <v>0</v>
      </c>
      <c r="E79" s="273">
        <v>0</v>
      </c>
      <c r="F79" s="273">
        <v>0</v>
      </c>
      <c r="G79" s="273">
        <v>0</v>
      </c>
      <c r="H79" s="273">
        <v>0</v>
      </c>
      <c r="I79" s="273">
        <v>0</v>
      </c>
      <c r="J79" s="273">
        <v>0</v>
      </c>
      <c r="K79" s="273">
        <v>0</v>
      </c>
      <c r="L79" s="82"/>
      <c r="M79" s="5"/>
      <c r="N79" s="5"/>
    </row>
    <row r="80" spans="1:12" ht="19.5" customHeight="1" hidden="1" thickTop="1">
      <c r="A80" s="92" t="s">
        <v>103</v>
      </c>
      <c r="B80" s="39">
        <v>2142</v>
      </c>
      <c r="C80" s="39"/>
      <c r="D80" s="273"/>
      <c r="E80" s="273"/>
      <c r="F80" s="273"/>
      <c r="G80" s="273"/>
      <c r="H80" s="273"/>
      <c r="I80" s="273"/>
      <c r="J80" s="273"/>
      <c r="K80" s="273"/>
      <c r="L80" s="110">
        <v>11</v>
      </c>
    </row>
    <row r="81" spans="1:12" ht="17.25" customHeight="1">
      <c r="A81" s="92" t="s">
        <v>204</v>
      </c>
      <c r="B81" s="39">
        <v>3142</v>
      </c>
      <c r="C81" s="39">
        <v>470</v>
      </c>
      <c r="D81" s="273">
        <v>0</v>
      </c>
      <c r="E81" s="273">
        <v>0</v>
      </c>
      <c r="F81" s="273">
        <v>0</v>
      </c>
      <c r="G81" s="273">
        <v>0</v>
      </c>
      <c r="H81" s="273">
        <v>0</v>
      </c>
      <c r="I81" s="273">
        <v>0</v>
      </c>
      <c r="J81" s="273">
        <v>0</v>
      </c>
      <c r="K81" s="273">
        <v>0</v>
      </c>
      <c r="L81" s="111">
        <v>0</v>
      </c>
    </row>
    <row r="82" spans="1:12" ht="18" customHeight="1" hidden="1" thickBot="1">
      <c r="A82" s="92"/>
      <c r="B82" s="145"/>
      <c r="C82" s="145"/>
      <c r="D82" s="207"/>
      <c r="E82" s="207"/>
      <c r="F82" s="207"/>
      <c r="G82" s="207"/>
      <c r="H82" s="207"/>
      <c r="I82" s="207"/>
      <c r="J82" s="207"/>
      <c r="K82" s="208"/>
      <c r="L82" s="111">
        <v>0</v>
      </c>
    </row>
    <row r="83" spans="1:14" ht="14.25" customHeight="1" hidden="1" thickTop="1">
      <c r="A83" s="92"/>
      <c r="B83" s="145"/>
      <c r="C83" s="145"/>
      <c r="D83" s="209"/>
      <c r="E83" s="209"/>
      <c r="F83" s="209"/>
      <c r="G83" s="209"/>
      <c r="H83" s="209"/>
      <c r="I83" s="209"/>
      <c r="J83" s="209"/>
      <c r="K83" s="209"/>
      <c r="L83" s="111">
        <v>0</v>
      </c>
      <c r="M83" s="9"/>
      <c r="N83" s="9"/>
    </row>
    <row r="84" spans="1:14" ht="19.5" customHeight="1" hidden="1">
      <c r="A84" s="92"/>
      <c r="B84" s="145"/>
      <c r="C84" s="145"/>
      <c r="D84" s="194">
        <v>0</v>
      </c>
      <c r="E84" s="194"/>
      <c r="F84" s="194">
        <v>0</v>
      </c>
      <c r="G84" s="194">
        <v>0</v>
      </c>
      <c r="H84" s="194">
        <v>0</v>
      </c>
      <c r="I84" s="194">
        <v>0</v>
      </c>
      <c r="J84" s="194">
        <v>0</v>
      </c>
      <c r="K84" s="194">
        <v>0</v>
      </c>
      <c r="L84" s="111">
        <v>0</v>
      </c>
      <c r="M84" s="5"/>
      <c r="N84" s="5"/>
    </row>
    <row r="85" spans="1:14" ht="18" customHeight="1" hidden="1">
      <c r="A85" s="92"/>
      <c r="B85" s="145"/>
      <c r="C85" s="145"/>
      <c r="D85" s="210">
        <v>0</v>
      </c>
      <c r="E85" s="210"/>
      <c r="F85" s="210">
        <v>0</v>
      </c>
      <c r="G85" s="210">
        <v>0</v>
      </c>
      <c r="H85" s="210">
        <v>0</v>
      </c>
      <c r="I85" s="210">
        <v>0</v>
      </c>
      <c r="J85" s="210">
        <v>0</v>
      </c>
      <c r="K85" s="210">
        <v>0</v>
      </c>
      <c r="L85" s="109">
        <v>0</v>
      </c>
      <c r="M85" s="5"/>
      <c r="N85" s="5"/>
    </row>
    <row r="86" spans="1:14" ht="14.25" customHeight="1" hidden="1">
      <c r="A86" s="68">
        <v>1</v>
      </c>
      <c r="B86" s="39">
        <v>2</v>
      </c>
      <c r="C86" s="39"/>
      <c r="D86" s="210">
        <v>0</v>
      </c>
      <c r="E86" s="210"/>
      <c r="F86" s="210">
        <v>0</v>
      </c>
      <c r="G86" s="210">
        <v>0</v>
      </c>
      <c r="H86" s="210">
        <v>0</v>
      </c>
      <c r="I86" s="210">
        <v>0</v>
      </c>
      <c r="J86" s="210">
        <v>0</v>
      </c>
      <c r="K86" s="210">
        <v>0</v>
      </c>
      <c r="L86" s="109">
        <v>0</v>
      </c>
      <c r="M86" s="5"/>
      <c r="N86" s="5"/>
    </row>
    <row r="87" spans="1:14" ht="15" customHeight="1">
      <c r="A87" s="95" t="s">
        <v>105</v>
      </c>
      <c r="B87" s="39">
        <v>3143</v>
      </c>
      <c r="C87" s="39">
        <v>480</v>
      </c>
      <c r="D87" s="200">
        <v>0</v>
      </c>
      <c r="E87" s="200"/>
      <c r="F87" s="200">
        <v>0</v>
      </c>
      <c r="G87" s="200">
        <v>0</v>
      </c>
      <c r="H87" s="200">
        <v>0</v>
      </c>
      <c r="I87" s="200">
        <v>0</v>
      </c>
      <c r="J87" s="200">
        <v>0</v>
      </c>
      <c r="K87" s="200">
        <v>0</v>
      </c>
      <c r="L87" s="121">
        <f>SUM(L88,L105)</f>
        <v>0</v>
      </c>
      <c r="M87" s="5"/>
      <c r="N87" s="5"/>
    </row>
    <row r="88" spans="1:14" ht="15">
      <c r="A88" s="180" t="s">
        <v>78</v>
      </c>
      <c r="B88" s="167">
        <v>3150</v>
      </c>
      <c r="C88" s="167">
        <v>490</v>
      </c>
      <c r="D88" s="196">
        <v>0</v>
      </c>
      <c r="E88" s="196"/>
      <c r="F88" s="196"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21">
        <f>SUM(L89,L96)</f>
        <v>0</v>
      </c>
      <c r="M88" s="5"/>
      <c r="N88" s="5"/>
    </row>
    <row r="89" spans="1:14" s="1" customFormat="1" ht="15">
      <c r="A89" s="180" t="s">
        <v>106</v>
      </c>
      <c r="B89" s="167">
        <v>3160</v>
      </c>
      <c r="C89" s="167">
        <v>500</v>
      </c>
      <c r="D89" s="196">
        <v>0</v>
      </c>
      <c r="E89" s="196"/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22">
        <f>SUM(L90:L95)</f>
        <v>0</v>
      </c>
      <c r="M89" s="18"/>
      <c r="N89" s="18"/>
    </row>
    <row r="90" spans="1:14" s="1" customFormat="1" ht="15.75">
      <c r="A90" s="181" t="s">
        <v>58</v>
      </c>
      <c r="B90" s="165">
        <v>3200</v>
      </c>
      <c r="C90" s="165">
        <v>510</v>
      </c>
      <c r="D90" s="205">
        <f>D91+D92+D93+D94</f>
        <v>0</v>
      </c>
      <c r="E90" s="205">
        <f aca="true" t="shared" si="20" ref="E90:K90">E91+E92+E93+E94</f>
        <v>0</v>
      </c>
      <c r="F90" s="205">
        <f t="shared" si="20"/>
        <v>0</v>
      </c>
      <c r="G90" s="205">
        <f t="shared" si="20"/>
        <v>0</v>
      </c>
      <c r="H90" s="205">
        <f t="shared" si="20"/>
        <v>0</v>
      </c>
      <c r="I90" s="205">
        <f t="shared" si="20"/>
        <v>0</v>
      </c>
      <c r="J90" s="205">
        <f t="shared" si="20"/>
        <v>0</v>
      </c>
      <c r="K90" s="205">
        <f t="shared" si="20"/>
        <v>0</v>
      </c>
      <c r="L90" s="118">
        <f>SUM(L93,L108)</f>
        <v>0</v>
      </c>
      <c r="M90" s="18"/>
      <c r="N90" s="18"/>
    </row>
    <row r="91" spans="1:14" s="1" customFormat="1" ht="29.25">
      <c r="A91" s="180" t="s">
        <v>107</v>
      </c>
      <c r="B91" s="167">
        <v>3210</v>
      </c>
      <c r="C91" s="167">
        <v>520</v>
      </c>
      <c r="D91" s="221">
        <f aca="true" t="shared" si="21" ref="D91:K91">SUM(D95,D104)</f>
        <v>0</v>
      </c>
      <c r="E91" s="221">
        <f t="shared" si="21"/>
        <v>0</v>
      </c>
      <c r="F91" s="221">
        <f t="shared" si="21"/>
        <v>0</v>
      </c>
      <c r="G91" s="221">
        <f t="shared" si="21"/>
        <v>0</v>
      </c>
      <c r="H91" s="221">
        <f t="shared" si="21"/>
        <v>0</v>
      </c>
      <c r="I91" s="221">
        <f t="shared" si="21"/>
        <v>0</v>
      </c>
      <c r="J91" s="221">
        <f t="shared" si="21"/>
        <v>0</v>
      </c>
      <c r="K91" s="274">
        <f t="shared" si="21"/>
        <v>0</v>
      </c>
      <c r="L91" s="118"/>
      <c r="M91" s="18"/>
      <c r="N91" s="18"/>
    </row>
    <row r="92" spans="1:14" s="1" customFormat="1" ht="30.75" customHeight="1">
      <c r="A92" s="182" t="s">
        <v>75</v>
      </c>
      <c r="B92" s="167">
        <v>3220</v>
      </c>
      <c r="C92" s="167">
        <v>530</v>
      </c>
      <c r="D92" s="221">
        <v>0</v>
      </c>
      <c r="E92" s="221"/>
      <c r="F92" s="221">
        <v>0</v>
      </c>
      <c r="G92" s="221">
        <v>0</v>
      </c>
      <c r="H92" s="221">
        <v>0</v>
      </c>
      <c r="I92" s="221">
        <v>0</v>
      </c>
      <c r="J92" s="221">
        <v>0</v>
      </c>
      <c r="K92" s="274">
        <v>0</v>
      </c>
      <c r="L92" s="118"/>
      <c r="M92" s="18"/>
      <c r="N92" s="18"/>
    </row>
    <row r="93" spans="1:14" s="20" customFormat="1" ht="28.5">
      <c r="A93" s="182" t="s">
        <v>205</v>
      </c>
      <c r="B93" s="167">
        <v>3230</v>
      </c>
      <c r="C93" s="167">
        <v>540</v>
      </c>
      <c r="D93" s="221">
        <v>0</v>
      </c>
      <c r="E93" s="221"/>
      <c r="F93" s="221">
        <v>0</v>
      </c>
      <c r="G93" s="221">
        <v>0</v>
      </c>
      <c r="H93" s="221">
        <v>0</v>
      </c>
      <c r="I93" s="221">
        <v>0</v>
      </c>
      <c r="J93" s="221">
        <v>0</v>
      </c>
      <c r="K93" s="221">
        <v>0</v>
      </c>
      <c r="L93" s="111">
        <v>0</v>
      </c>
      <c r="M93" s="19"/>
      <c r="N93" s="19"/>
    </row>
    <row r="94" spans="1:14" s="20" customFormat="1" ht="15">
      <c r="A94" s="182" t="s">
        <v>108</v>
      </c>
      <c r="B94" s="167">
        <v>3240</v>
      </c>
      <c r="C94" s="167">
        <v>550</v>
      </c>
      <c r="D94" s="221">
        <f aca="true" t="shared" si="22" ref="D94:K94">SUM(D96,D105)</f>
        <v>0</v>
      </c>
      <c r="E94" s="221">
        <f t="shared" si="22"/>
        <v>0</v>
      </c>
      <c r="F94" s="221">
        <f t="shared" si="22"/>
        <v>0</v>
      </c>
      <c r="G94" s="221">
        <f t="shared" si="22"/>
        <v>0</v>
      </c>
      <c r="H94" s="221">
        <f t="shared" si="22"/>
        <v>0</v>
      </c>
      <c r="I94" s="221">
        <f t="shared" si="22"/>
        <v>0</v>
      </c>
      <c r="J94" s="221">
        <f t="shared" si="22"/>
        <v>0</v>
      </c>
      <c r="K94" s="221">
        <f t="shared" si="22"/>
        <v>0</v>
      </c>
      <c r="L94" s="111"/>
      <c r="M94" s="19"/>
      <c r="N94" s="19"/>
    </row>
    <row r="95" spans="1:14" s="14" customFormat="1" ht="15.75">
      <c r="A95" s="184" t="s">
        <v>59</v>
      </c>
      <c r="B95" s="46">
        <v>4100</v>
      </c>
      <c r="C95" s="46">
        <v>560</v>
      </c>
      <c r="D95" s="205">
        <f>D96</f>
        <v>0</v>
      </c>
      <c r="E95" s="205">
        <f aca="true" t="shared" si="23" ref="E95:K95">E96</f>
        <v>0</v>
      </c>
      <c r="F95" s="205">
        <f t="shared" si="23"/>
        <v>0</v>
      </c>
      <c r="G95" s="205">
        <f t="shared" si="23"/>
        <v>0</v>
      </c>
      <c r="H95" s="205">
        <f t="shared" si="23"/>
        <v>0</v>
      </c>
      <c r="I95" s="205">
        <f t="shared" si="23"/>
        <v>0</v>
      </c>
      <c r="J95" s="205">
        <f t="shared" si="23"/>
        <v>0</v>
      </c>
      <c r="K95" s="205">
        <f t="shared" si="23"/>
        <v>0</v>
      </c>
      <c r="L95" s="111">
        <v>0</v>
      </c>
      <c r="M95" s="13"/>
      <c r="N95" s="13"/>
    </row>
    <row r="96" spans="1:14" ht="15">
      <c r="A96" s="94" t="s">
        <v>60</v>
      </c>
      <c r="B96" s="41">
        <v>4110</v>
      </c>
      <c r="C96" s="41">
        <v>570</v>
      </c>
      <c r="D96" s="196">
        <f>D97+D98+D99</f>
        <v>0</v>
      </c>
      <c r="E96" s="196">
        <f aca="true" t="shared" si="24" ref="E96:K96">E97+E98+E99</f>
        <v>0</v>
      </c>
      <c r="F96" s="196">
        <f t="shared" si="24"/>
        <v>0</v>
      </c>
      <c r="G96" s="196">
        <f t="shared" si="24"/>
        <v>0</v>
      </c>
      <c r="H96" s="196">
        <f t="shared" si="24"/>
        <v>0</v>
      </c>
      <c r="I96" s="196">
        <f t="shared" si="24"/>
        <v>0</v>
      </c>
      <c r="J96" s="196">
        <f t="shared" si="24"/>
        <v>0</v>
      </c>
      <c r="K96" s="196">
        <f t="shared" si="24"/>
        <v>0</v>
      </c>
      <c r="L96" s="111">
        <v>0</v>
      </c>
      <c r="M96" s="5"/>
      <c r="N96" s="5"/>
    </row>
    <row r="97" spans="1:14" ht="29.25" customHeight="1">
      <c r="A97" s="95" t="s">
        <v>61</v>
      </c>
      <c r="B97" s="39">
        <v>4111</v>
      </c>
      <c r="C97" s="39">
        <v>580</v>
      </c>
      <c r="D97" s="194">
        <v>0</v>
      </c>
      <c r="E97" s="194"/>
      <c r="F97" s="194">
        <v>0</v>
      </c>
      <c r="G97" s="194">
        <v>0</v>
      </c>
      <c r="H97" s="194">
        <v>0</v>
      </c>
      <c r="I97" s="194">
        <v>0</v>
      </c>
      <c r="J97" s="194">
        <v>0</v>
      </c>
      <c r="K97" s="194">
        <v>0</v>
      </c>
      <c r="L97" s="111">
        <v>0</v>
      </c>
      <c r="M97" s="5"/>
      <c r="N97" s="5"/>
    </row>
    <row r="98" spans="1:14" ht="27" customHeight="1">
      <c r="A98" s="95" t="s">
        <v>208</v>
      </c>
      <c r="B98" s="39">
        <v>4112</v>
      </c>
      <c r="C98" s="39">
        <v>590</v>
      </c>
      <c r="D98" s="194">
        <v>0</v>
      </c>
      <c r="E98" s="194">
        <v>0</v>
      </c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11">
        <v>0</v>
      </c>
      <c r="M98" s="5"/>
      <c r="N98" s="5"/>
    </row>
    <row r="99" spans="1:14" ht="15.75" customHeight="1">
      <c r="A99" s="95" t="s">
        <v>63</v>
      </c>
      <c r="B99" s="39">
        <v>4113</v>
      </c>
      <c r="C99" s="39">
        <v>600</v>
      </c>
      <c r="D99" s="194">
        <v>0</v>
      </c>
      <c r="E99" s="194">
        <v>0</v>
      </c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53"/>
      <c r="M99" s="5"/>
      <c r="N99" s="5"/>
    </row>
    <row r="100" spans="1:14" ht="12.75" customHeight="1" hidden="1">
      <c r="A100" s="180" t="s">
        <v>156</v>
      </c>
      <c r="B100" s="167">
        <v>4120</v>
      </c>
      <c r="C100" s="167"/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3.5" customHeight="1" hidden="1">
      <c r="A101" s="185" t="s">
        <v>64</v>
      </c>
      <c r="B101" s="174">
        <v>4121</v>
      </c>
      <c r="C101" s="174"/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16.5" customHeight="1" hidden="1">
      <c r="A102" s="185" t="s">
        <v>157</v>
      </c>
      <c r="B102" s="174">
        <v>4122</v>
      </c>
      <c r="C102" s="174"/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17.25" customHeight="1" hidden="1">
      <c r="A103" s="185" t="s">
        <v>66</v>
      </c>
      <c r="B103" s="174">
        <v>4123</v>
      </c>
      <c r="C103" s="174"/>
      <c r="D103" s="194"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s="14" customFormat="1" ht="17.25" customHeight="1" thickBot="1">
      <c r="A104" s="184" t="s">
        <v>67</v>
      </c>
      <c r="B104" s="165">
        <v>4200</v>
      </c>
      <c r="C104" s="165">
        <v>610</v>
      </c>
      <c r="D104" s="191">
        <f>D105</f>
        <v>0</v>
      </c>
      <c r="E104" s="191">
        <f aca="true" t="shared" si="25" ref="E104:K104">E105</f>
        <v>0</v>
      </c>
      <c r="F104" s="191">
        <f t="shared" si="25"/>
        <v>0</v>
      </c>
      <c r="G104" s="191">
        <f t="shared" si="25"/>
        <v>0</v>
      </c>
      <c r="H104" s="191">
        <f t="shared" si="25"/>
        <v>0</v>
      </c>
      <c r="I104" s="191">
        <f t="shared" si="25"/>
        <v>0</v>
      </c>
      <c r="J104" s="191">
        <f t="shared" si="25"/>
        <v>0</v>
      </c>
      <c r="K104" s="191">
        <f t="shared" si="25"/>
        <v>0</v>
      </c>
      <c r="L104" s="124">
        <v>0</v>
      </c>
      <c r="M104" s="13"/>
      <c r="N104" s="13"/>
    </row>
    <row r="105" spans="1:14" ht="15.75" customHeight="1">
      <c r="A105" s="146" t="s">
        <v>68</v>
      </c>
      <c r="B105" s="41">
        <v>4210</v>
      </c>
      <c r="C105" s="41">
        <v>620</v>
      </c>
      <c r="D105" s="203">
        <f aca="true" t="shared" si="26" ref="D105:D113">SUM(D106:D108)</f>
        <v>0</v>
      </c>
      <c r="E105" s="224"/>
      <c r="F105" s="224">
        <v>0</v>
      </c>
      <c r="G105" s="224">
        <v>0</v>
      </c>
      <c r="H105" s="224">
        <v>0</v>
      </c>
      <c r="I105" s="224">
        <v>0</v>
      </c>
      <c r="J105" s="224">
        <v>0</v>
      </c>
      <c r="K105" s="224">
        <v>0</v>
      </c>
      <c r="L105" s="10"/>
      <c r="M105" s="5"/>
      <c r="N105" s="5"/>
    </row>
    <row r="106" spans="1:14" ht="17.25" customHeight="1" hidden="1">
      <c r="A106" s="186" t="s">
        <v>69</v>
      </c>
      <c r="B106" s="41">
        <v>4220</v>
      </c>
      <c r="C106" s="41"/>
      <c r="D106" s="203">
        <f t="shared" si="26"/>
        <v>0</v>
      </c>
      <c r="E106" s="225"/>
      <c r="F106" s="225"/>
      <c r="G106" s="225"/>
      <c r="H106" s="225"/>
      <c r="I106" s="225"/>
      <c r="J106" s="225"/>
      <c r="K106" s="225"/>
      <c r="L106" s="10"/>
      <c r="M106" s="5"/>
      <c r="N106" s="5"/>
    </row>
    <row r="107" spans="1:14" ht="18.75" customHeight="1" hidden="1">
      <c r="A107" s="241"/>
      <c r="B107" s="174"/>
      <c r="C107" s="174"/>
      <c r="D107" s="203">
        <f t="shared" si="26"/>
        <v>0</v>
      </c>
      <c r="E107" s="225"/>
      <c r="F107" s="225"/>
      <c r="G107" s="225"/>
      <c r="H107" s="225"/>
      <c r="I107" s="225"/>
      <c r="J107" s="225"/>
      <c r="K107" s="225"/>
      <c r="L107" s="10"/>
      <c r="M107" s="5"/>
      <c r="N107" s="5"/>
    </row>
    <row r="108" spans="1:14" s="1" customFormat="1" ht="15" customHeight="1" hidden="1">
      <c r="A108" s="91"/>
      <c r="B108" s="142"/>
      <c r="C108" s="142"/>
      <c r="D108" s="203">
        <f t="shared" si="26"/>
        <v>0</v>
      </c>
      <c r="E108" s="226">
        <f aca="true" t="shared" si="27" ref="E108:K108">SUM(E109:E110)</f>
        <v>0</v>
      </c>
      <c r="F108" s="226">
        <f t="shared" si="27"/>
        <v>0</v>
      </c>
      <c r="G108" s="226">
        <f t="shared" si="27"/>
        <v>0</v>
      </c>
      <c r="H108" s="226">
        <f t="shared" si="27"/>
        <v>0</v>
      </c>
      <c r="I108" s="226">
        <f t="shared" si="27"/>
        <v>0</v>
      </c>
      <c r="J108" s="226">
        <f t="shared" si="27"/>
        <v>0</v>
      </c>
      <c r="K108" s="226">
        <f t="shared" si="27"/>
        <v>0</v>
      </c>
      <c r="L108" s="17"/>
      <c r="M108" s="18"/>
      <c r="N108" s="18"/>
    </row>
    <row r="109" spans="1:14" s="14" customFormat="1" ht="12" customHeight="1" hidden="1">
      <c r="A109" s="32"/>
      <c r="B109" s="141"/>
      <c r="C109" s="141"/>
      <c r="D109" s="203">
        <f t="shared" si="26"/>
        <v>0</v>
      </c>
      <c r="E109" s="227"/>
      <c r="F109" s="227"/>
      <c r="G109" s="227"/>
      <c r="H109" s="227"/>
      <c r="I109" s="227"/>
      <c r="J109" s="227"/>
      <c r="K109" s="227"/>
      <c r="L109" s="12"/>
      <c r="M109" s="13"/>
      <c r="N109" s="13"/>
    </row>
    <row r="110" spans="1:14" s="14" customFormat="1" ht="17.25" customHeight="1" hidden="1">
      <c r="A110" s="30"/>
      <c r="B110" s="141"/>
      <c r="C110" s="141"/>
      <c r="D110" s="203">
        <f t="shared" si="26"/>
        <v>0</v>
      </c>
      <c r="E110" s="227"/>
      <c r="F110" s="227"/>
      <c r="G110" s="227"/>
      <c r="H110" s="227"/>
      <c r="I110" s="227"/>
      <c r="J110" s="227"/>
      <c r="K110" s="227"/>
      <c r="L110" s="12"/>
      <c r="M110" s="13"/>
      <c r="N110" s="13"/>
    </row>
    <row r="111" spans="1:14" s="24" customFormat="1" ht="16.5" customHeight="1" hidden="1">
      <c r="A111" s="34"/>
      <c r="B111" s="25"/>
      <c r="C111" s="25"/>
      <c r="D111" s="203">
        <f t="shared" si="26"/>
        <v>0</v>
      </c>
      <c r="E111" s="216"/>
      <c r="F111" s="216"/>
      <c r="G111" s="216"/>
      <c r="H111" s="216"/>
      <c r="I111" s="216"/>
      <c r="J111" s="216"/>
      <c r="K111" s="216"/>
      <c r="L111" s="27"/>
      <c r="M111" s="28"/>
      <c r="N111" s="28"/>
    </row>
    <row r="112" spans="1:13" ht="15.75" customHeight="1" hidden="1" thickBot="1">
      <c r="A112" s="147"/>
      <c r="B112" s="41"/>
      <c r="C112" s="41"/>
      <c r="D112" s="203">
        <f t="shared" si="26"/>
        <v>0</v>
      </c>
      <c r="E112" s="218"/>
      <c r="F112" s="218">
        <v>117890</v>
      </c>
      <c r="G112" s="218">
        <v>0</v>
      </c>
      <c r="H112" s="218">
        <v>0</v>
      </c>
      <c r="I112" s="218">
        <v>0</v>
      </c>
      <c r="J112" s="218">
        <v>0</v>
      </c>
      <c r="K112" s="218">
        <v>0</v>
      </c>
      <c r="L112" s="27"/>
      <c r="M112" s="28"/>
    </row>
    <row r="113" spans="1:11" ht="13.5" customHeight="1" hidden="1">
      <c r="A113" s="253"/>
      <c r="B113" s="187"/>
      <c r="C113" s="187"/>
      <c r="D113" s="223">
        <f t="shared" si="26"/>
        <v>0</v>
      </c>
      <c r="E113" s="220"/>
      <c r="F113" s="220"/>
      <c r="G113" s="220"/>
      <c r="H113" s="220"/>
      <c r="I113" s="220"/>
      <c r="J113" s="220"/>
      <c r="K113" s="220"/>
    </row>
    <row r="114" spans="1:11" ht="15.75" customHeight="1">
      <c r="A114" s="179" t="s">
        <v>79</v>
      </c>
      <c r="B114" s="174">
        <v>5000</v>
      </c>
      <c r="C114" s="174">
        <v>630</v>
      </c>
      <c r="D114" s="191" t="s">
        <v>154</v>
      </c>
      <c r="E114" s="191">
        <v>570768</v>
      </c>
      <c r="F114" s="231">
        <v>28630</v>
      </c>
      <c r="G114" s="191" t="s">
        <v>154</v>
      </c>
      <c r="H114" s="191" t="s">
        <v>154</v>
      </c>
      <c r="I114" s="191" t="s">
        <v>154</v>
      </c>
      <c r="J114" s="191" t="s">
        <v>154</v>
      </c>
      <c r="K114" s="191" t="s">
        <v>154</v>
      </c>
    </row>
    <row r="115" spans="1:11" ht="15.75" customHeight="1">
      <c r="A115" s="145" t="s">
        <v>150</v>
      </c>
      <c r="B115" s="39">
        <v>9000</v>
      </c>
      <c r="C115" s="246">
        <v>640</v>
      </c>
      <c r="D115" s="231">
        <v>0</v>
      </c>
      <c r="E115" s="231"/>
      <c r="F115" s="231">
        <v>0</v>
      </c>
      <c r="G115" s="231">
        <v>0</v>
      </c>
      <c r="H115" s="231">
        <v>0</v>
      </c>
      <c r="I115" s="231">
        <v>0</v>
      </c>
      <c r="J115" s="231">
        <v>0</v>
      </c>
      <c r="K115" s="231">
        <v>0</v>
      </c>
    </row>
    <row r="116" spans="1:11" ht="12.75">
      <c r="A116" s="144"/>
      <c r="B116" s="37"/>
      <c r="C116" s="37"/>
      <c r="D116" s="37"/>
      <c r="E116" s="37"/>
      <c r="F116" s="37"/>
      <c r="G116" s="37"/>
      <c r="H116" s="37"/>
      <c r="I116" s="37"/>
      <c r="J116" s="37"/>
      <c r="K116" s="37"/>
    </row>
    <row r="117" ht="12.75" customHeight="1">
      <c r="A117" s="190" t="s">
        <v>168</v>
      </c>
    </row>
    <row r="118" ht="12.75" customHeight="1">
      <c r="A118" s="190"/>
    </row>
    <row r="119" ht="12.75" customHeight="1">
      <c r="A119" s="190"/>
    </row>
    <row r="120" spans="1:9" ht="15.75">
      <c r="A120" s="47" t="s">
        <v>183</v>
      </c>
      <c r="B120" s="108"/>
      <c r="C120" s="108"/>
      <c r="D120" s="49"/>
      <c r="E120" s="49"/>
      <c r="F120" s="49"/>
      <c r="G120" s="108"/>
      <c r="H120" s="108" t="s">
        <v>151</v>
      </c>
      <c r="I120" s="108"/>
    </row>
    <row r="121" spans="1:13" ht="15">
      <c r="A121" s="49"/>
      <c r="B121" s="321" t="s">
        <v>71</v>
      </c>
      <c r="C121" s="321"/>
      <c r="D121" s="49"/>
      <c r="E121" s="49"/>
      <c r="F121" s="49"/>
      <c r="G121" s="321" t="s">
        <v>173</v>
      </c>
      <c r="H121" s="321"/>
      <c r="I121" s="321"/>
      <c r="J121" s="322"/>
      <c r="K121" s="322"/>
      <c r="L121" s="322"/>
      <c r="M121" s="322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49"/>
    </row>
    <row r="123" spans="1:9" ht="15.75">
      <c r="A123" s="47" t="s">
        <v>177</v>
      </c>
      <c r="B123" s="108"/>
      <c r="C123" s="108"/>
      <c r="D123" s="49"/>
      <c r="E123" s="49"/>
      <c r="F123" s="49"/>
      <c r="G123" s="108"/>
      <c r="H123" s="108" t="s">
        <v>178</v>
      </c>
      <c r="I123" s="108"/>
    </row>
    <row r="124" spans="1:13" ht="15">
      <c r="A124" s="49"/>
      <c r="B124" s="321" t="s">
        <v>71</v>
      </c>
      <c r="C124" s="321"/>
      <c r="D124" s="49"/>
      <c r="E124" s="49"/>
      <c r="F124" s="49"/>
      <c r="G124" s="321" t="s">
        <v>174</v>
      </c>
      <c r="H124" s="321"/>
      <c r="I124" s="321"/>
      <c r="J124" s="322"/>
      <c r="K124" s="322"/>
      <c r="L124" s="322"/>
      <c r="M124" s="322"/>
    </row>
    <row r="126" ht="12.75">
      <c r="A126" t="s">
        <v>279</v>
      </c>
    </row>
    <row r="128" ht="12.75">
      <c r="A128" s="299" t="s">
        <v>259</v>
      </c>
    </row>
  </sheetData>
  <sheetProtection/>
  <mergeCells count="32">
    <mergeCell ref="A10:I10"/>
    <mergeCell ref="A11:I11"/>
    <mergeCell ref="A21:A22"/>
    <mergeCell ref="B21:B22"/>
    <mergeCell ref="F21:F22"/>
    <mergeCell ref="A12:I12"/>
    <mergeCell ref="H21:H22"/>
    <mergeCell ref="A14:I14"/>
    <mergeCell ref="A15:I15"/>
    <mergeCell ref="A16:I16"/>
    <mergeCell ref="I1:K1"/>
    <mergeCell ref="A3:D4"/>
    <mergeCell ref="A7:K7"/>
    <mergeCell ref="B8:H8"/>
    <mergeCell ref="I2:L4"/>
    <mergeCell ref="A6:K6"/>
    <mergeCell ref="K21:K22"/>
    <mergeCell ref="J21:J22"/>
    <mergeCell ref="I21:I22"/>
    <mergeCell ref="E21:E22"/>
    <mergeCell ref="G21:G22"/>
    <mergeCell ref="F17:I17"/>
    <mergeCell ref="A17:D17"/>
    <mergeCell ref="B124:C124"/>
    <mergeCell ref="G124:I124"/>
    <mergeCell ref="J124:M124"/>
    <mergeCell ref="L21:L22"/>
    <mergeCell ref="C21:C22"/>
    <mergeCell ref="D21:D22"/>
    <mergeCell ref="B121:C121"/>
    <mergeCell ref="G121:I121"/>
    <mergeCell ref="J121:M121"/>
  </mergeCells>
  <printOptions horizontalCentered="1"/>
  <pageMargins left="0.5905511811023623" right="0.1968503937007874" top="0.7086614173228347" bottom="0.1968503937007874" header="0.6299212598425197" footer="0.15748031496062992"/>
  <pageSetup fitToHeight="10" horizontalDpi="300" verticalDpi="300" orientation="landscape" paperSize="9" scale="58" r:id="rId1"/>
  <rowBreaks count="2" manualBreakCount="2">
    <brk id="53" max="11" man="1"/>
    <brk id="94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128"/>
  <sheetViews>
    <sheetView view="pageBreakPreview" zoomScaleSheetLayoutView="100" zoomScalePageLayoutView="0" workbookViewId="0" topLeftCell="A16">
      <selection activeCell="J54" sqref="J54"/>
    </sheetView>
  </sheetViews>
  <sheetFormatPr defaultColWidth="9.00390625" defaultRowHeight="12.75"/>
  <cols>
    <col min="1" max="1" width="55.25390625" style="0" customWidth="1"/>
    <col min="2" max="2" width="14.75390625" style="0" customWidth="1"/>
    <col min="3" max="3" width="8.75390625" style="0" customWidth="1"/>
    <col min="4" max="4" width="18.625" style="0" customWidth="1"/>
    <col min="5" max="5" width="13.375" style="0" hidden="1" customWidth="1"/>
    <col min="6" max="6" width="18.375" style="0" customWidth="1"/>
    <col min="7" max="7" width="11.75390625" style="0" customWidth="1"/>
    <col min="8" max="9" width="19.00390625" style="0" customWidth="1"/>
    <col min="10" max="10" width="18.875" style="0" customWidth="1"/>
    <col min="11" max="11" width="18.625" style="0" customWidth="1"/>
    <col min="12" max="12" width="14.37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2" t="s">
        <v>170</v>
      </c>
      <c r="J1" s="312"/>
      <c r="K1" s="312"/>
      <c r="L1" s="1"/>
      <c r="M1" s="1"/>
    </row>
    <row r="2" spans="7:15" ht="12.75" customHeight="1">
      <c r="G2" s="8"/>
      <c r="H2" s="8"/>
      <c r="I2" s="310" t="s">
        <v>255</v>
      </c>
      <c r="J2" s="310"/>
      <c r="K2" s="310"/>
      <c r="L2" s="310"/>
      <c r="M2" s="8"/>
      <c r="N2" s="3"/>
      <c r="O2" s="3"/>
    </row>
    <row r="3" spans="1:15" ht="12.75">
      <c r="A3" s="310"/>
      <c r="B3" s="310"/>
      <c r="C3" s="310"/>
      <c r="D3" s="310"/>
      <c r="F3" s="8"/>
      <c r="G3" s="8"/>
      <c r="H3" s="8"/>
      <c r="I3" s="310"/>
      <c r="J3" s="310"/>
      <c r="K3" s="310"/>
      <c r="L3" s="310"/>
      <c r="M3" s="8"/>
      <c r="N3" s="3"/>
      <c r="O3" s="3"/>
    </row>
    <row r="4" spans="1:13" ht="24.75" customHeight="1">
      <c r="A4" s="310"/>
      <c r="B4" s="310"/>
      <c r="C4" s="310"/>
      <c r="D4" s="310"/>
      <c r="F4" s="8"/>
      <c r="G4" s="8"/>
      <c r="H4" s="8"/>
      <c r="I4" s="310"/>
      <c r="J4" s="310"/>
      <c r="K4" s="310"/>
      <c r="L4" s="310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11" t="s">
        <v>0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</row>
    <row r="7" spans="1:11" ht="15.75">
      <c r="A7" s="316" t="s">
        <v>171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</row>
    <row r="8" spans="2:11" ht="15.75">
      <c r="B8" s="315" t="s">
        <v>277</v>
      </c>
      <c r="C8" s="315"/>
      <c r="D8" s="315"/>
      <c r="E8" s="315"/>
      <c r="F8" s="315"/>
      <c r="G8" s="315"/>
      <c r="H8" s="315"/>
      <c r="K8" s="9"/>
    </row>
    <row r="9" spans="9:11" ht="12.75">
      <c r="I9" s="158"/>
      <c r="K9" s="9" t="s">
        <v>5</v>
      </c>
    </row>
    <row r="10" spans="1:11" ht="12.75">
      <c r="A10" s="302" t="s">
        <v>176</v>
      </c>
      <c r="B10" s="302"/>
      <c r="C10" s="302"/>
      <c r="D10" s="302"/>
      <c r="E10" s="302"/>
      <c r="F10" s="302"/>
      <c r="G10" s="302"/>
      <c r="H10" s="302"/>
      <c r="I10" s="302"/>
      <c r="J10" t="s">
        <v>2</v>
      </c>
      <c r="K10" s="106" t="s">
        <v>116</v>
      </c>
    </row>
    <row r="11" spans="1:11" ht="12.75">
      <c r="A11" s="302" t="s">
        <v>159</v>
      </c>
      <c r="B11" s="302"/>
      <c r="C11" s="302"/>
      <c r="D11" s="302"/>
      <c r="E11" s="302"/>
      <c r="F11" s="302"/>
      <c r="G11" s="302"/>
      <c r="H11" s="302"/>
      <c r="I11" s="302"/>
      <c r="J11" t="s">
        <v>3</v>
      </c>
      <c r="K11" s="107">
        <v>3510136600</v>
      </c>
    </row>
    <row r="12" spans="1:11" ht="12.75" customHeight="1" hidden="1">
      <c r="A12" s="318" t="s">
        <v>117</v>
      </c>
      <c r="B12" s="318"/>
      <c r="C12" s="318"/>
      <c r="D12" s="318"/>
      <c r="E12" s="318"/>
      <c r="F12" s="318"/>
      <c r="G12" s="318"/>
      <c r="H12" s="318"/>
      <c r="I12" s="318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02" t="s">
        <v>160</v>
      </c>
      <c r="B14" s="302"/>
      <c r="C14" s="302"/>
      <c r="D14" s="302"/>
      <c r="E14" s="302"/>
      <c r="F14" s="302"/>
      <c r="G14" s="302"/>
      <c r="H14" s="302"/>
      <c r="I14" s="302"/>
      <c r="K14" s="5"/>
    </row>
    <row r="15" spans="1:11" ht="12.75">
      <c r="A15" s="302" t="s">
        <v>114</v>
      </c>
      <c r="B15" s="302"/>
      <c r="C15" s="302"/>
      <c r="D15" s="302"/>
      <c r="E15" s="302"/>
      <c r="F15" s="302"/>
      <c r="G15" s="302"/>
      <c r="H15" s="302"/>
      <c r="I15" s="302"/>
      <c r="K15" s="5"/>
    </row>
    <row r="16" spans="1:11" ht="12.75">
      <c r="A16" s="302" t="s">
        <v>211</v>
      </c>
      <c r="B16" s="302"/>
      <c r="C16" s="302"/>
      <c r="D16" s="302"/>
      <c r="E16" s="302"/>
      <c r="F16" s="302"/>
      <c r="G16" s="302"/>
      <c r="H16" s="302"/>
      <c r="I16" s="302"/>
      <c r="J16" s="5"/>
      <c r="K16" s="9"/>
    </row>
    <row r="17" spans="1:18" ht="42.75" customHeight="1">
      <c r="A17" s="305" t="s">
        <v>256</v>
      </c>
      <c r="B17" s="305"/>
      <c r="C17" s="305"/>
      <c r="D17" s="305"/>
      <c r="E17" s="301"/>
      <c r="F17" s="324" t="s">
        <v>268</v>
      </c>
      <c r="G17" s="324"/>
      <c r="H17" s="324"/>
      <c r="I17" s="324"/>
      <c r="M17" s="5"/>
      <c r="N17" s="322"/>
      <c r="O17" s="322"/>
      <c r="P17" s="322"/>
      <c r="Q17" s="322"/>
      <c r="R17" s="322"/>
    </row>
    <row r="18" spans="1:13" ht="12.75">
      <c r="A18" s="6" t="s">
        <v>278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06" t="s">
        <v>6</v>
      </c>
      <c r="B21" s="303" t="s">
        <v>163</v>
      </c>
      <c r="C21" s="303" t="s">
        <v>8</v>
      </c>
      <c r="D21" s="303" t="s">
        <v>164</v>
      </c>
      <c r="E21" s="303" t="s">
        <v>10</v>
      </c>
      <c r="F21" s="303" t="s">
        <v>169</v>
      </c>
      <c r="G21" s="303" t="s">
        <v>165</v>
      </c>
      <c r="H21" s="303" t="s">
        <v>166</v>
      </c>
      <c r="I21" s="303" t="s">
        <v>179</v>
      </c>
      <c r="J21" s="303" t="s">
        <v>180</v>
      </c>
      <c r="K21" s="313" t="s">
        <v>167</v>
      </c>
      <c r="L21" s="319" t="s">
        <v>134</v>
      </c>
    </row>
    <row r="22" spans="1:12" ht="62.25" customHeight="1" thickBot="1">
      <c r="A22" s="307"/>
      <c r="B22" s="304"/>
      <c r="C22" s="304"/>
      <c r="D22" s="304"/>
      <c r="E22" s="304"/>
      <c r="F22" s="304"/>
      <c r="G22" s="304"/>
      <c r="H22" s="304"/>
      <c r="I22" s="304"/>
      <c r="J22" s="304"/>
      <c r="K22" s="314"/>
      <c r="L22" s="320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D25+D66+D95+D104</f>
        <v>359100</v>
      </c>
      <c r="E24" s="191">
        <f aca="true" t="shared" si="0" ref="E24:K24">E25+E66+E95+E104</f>
        <v>972105</v>
      </c>
      <c r="F24" s="191">
        <f>F27+F30+F44+F53+F61+F114</f>
        <v>169970</v>
      </c>
      <c r="G24" s="191">
        <f t="shared" si="0"/>
        <v>0</v>
      </c>
      <c r="H24" s="191">
        <f t="shared" si="0"/>
        <v>168964.72</v>
      </c>
      <c r="I24" s="191">
        <f t="shared" si="0"/>
        <v>168964.72</v>
      </c>
      <c r="J24" s="191">
        <f t="shared" si="0"/>
        <v>168964.72</v>
      </c>
      <c r="K24" s="191">
        <f t="shared" si="0"/>
        <v>0</v>
      </c>
      <c r="L24" s="113">
        <f>L25+L60</f>
        <v>0</v>
      </c>
      <c r="M24" s="148"/>
      <c r="N24" s="5"/>
    </row>
    <row r="25" spans="1:14" ht="30.75" customHeight="1">
      <c r="A25" s="247" t="s">
        <v>206</v>
      </c>
      <c r="B25" s="46">
        <v>2000</v>
      </c>
      <c r="C25" s="166" t="s">
        <v>81</v>
      </c>
      <c r="D25" s="191">
        <f>D26+D31+D54+D57+D61+D65</f>
        <v>359100</v>
      </c>
      <c r="E25" s="191">
        <f aca="true" t="shared" si="1" ref="E25:K25">E26+E31+E54+E57+E61+E65</f>
        <v>972105</v>
      </c>
      <c r="F25" s="191">
        <v>0</v>
      </c>
      <c r="G25" s="191">
        <f t="shared" si="1"/>
        <v>0</v>
      </c>
      <c r="H25" s="191">
        <f>H26+H31+H54+H57+H61+H65</f>
        <v>168964.72</v>
      </c>
      <c r="I25" s="191">
        <f t="shared" si="1"/>
        <v>168964.72</v>
      </c>
      <c r="J25" s="191">
        <f t="shared" si="1"/>
        <v>168964.72</v>
      </c>
      <c r="K25" s="191">
        <f t="shared" si="1"/>
        <v>0</v>
      </c>
      <c r="L25" s="113">
        <f>L26+L52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0</v>
      </c>
      <c r="E26" s="191">
        <f aca="true" t="shared" si="2" ref="E26:K26">E27+E30</f>
        <v>972105</v>
      </c>
      <c r="F26" s="191">
        <v>0</v>
      </c>
      <c r="G26" s="191">
        <f t="shared" si="2"/>
        <v>0</v>
      </c>
      <c r="H26" s="191">
        <f t="shared" si="2"/>
        <v>0</v>
      </c>
      <c r="I26" s="191">
        <f t="shared" si="2"/>
        <v>0</v>
      </c>
      <c r="J26" s="191">
        <f t="shared" si="2"/>
        <v>0</v>
      </c>
      <c r="K26" s="191">
        <f t="shared" si="2"/>
        <v>0</v>
      </c>
      <c r="L26" s="125">
        <f>SUM(L27,L30,L31,L42,L43,L44,L51)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0</v>
      </c>
      <c r="E27" s="192">
        <f aca="true" t="shared" si="3" ref="E27:K27">E28+E29</f>
        <v>0</v>
      </c>
      <c r="F27" s="192"/>
      <c r="G27" s="192">
        <f t="shared" si="3"/>
        <v>0</v>
      </c>
      <c r="H27" s="192">
        <f t="shared" si="3"/>
        <v>0</v>
      </c>
      <c r="I27" s="192">
        <f t="shared" si="3"/>
        <v>0</v>
      </c>
      <c r="J27" s="192">
        <f t="shared" si="3"/>
        <v>0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0</v>
      </c>
      <c r="E28" s="194"/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0</v>
      </c>
      <c r="E30" s="196">
        <v>972105</v>
      </c>
      <c r="F30" s="196">
        <v>0</v>
      </c>
      <c r="G30" s="196">
        <v>0</v>
      </c>
      <c r="H30" s="196">
        <v>0</v>
      </c>
      <c r="I30" s="196">
        <v>0</v>
      </c>
      <c r="J30" s="196">
        <v>0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D32+D33+D34+D35+D42+D43+D44+D51</f>
        <v>359100</v>
      </c>
      <c r="E31" s="191">
        <f aca="true" t="shared" si="4" ref="E31:K31">E32+E33+E34+E35+E42+E43+E44+E51</f>
        <v>0</v>
      </c>
      <c r="F31" s="191">
        <v>0</v>
      </c>
      <c r="G31" s="191">
        <f t="shared" si="4"/>
        <v>0</v>
      </c>
      <c r="H31" s="191">
        <f>H51</f>
        <v>168964.72</v>
      </c>
      <c r="I31" s="191">
        <f>I51</f>
        <v>168964.72</v>
      </c>
      <c r="J31" s="191">
        <f>J51</f>
        <v>168964.72</v>
      </c>
      <c r="K31" s="191">
        <f t="shared" si="4"/>
        <v>0</v>
      </c>
      <c r="L31" s="115">
        <f>SUM(L32:L36,L37:L37)</f>
        <v>0</v>
      </c>
      <c r="M31" s="13"/>
      <c r="N31" s="13"/>
    </row>
    <row r="32" spans="1:14" ht="17.25" customHeight="1">
      <c r="A32" s="239" t="s">
        <v>21</v>
      </c>
      <c r="B32" s="167">
        <v>2210</v>
      </c>
      <c r="C32" s="168" t="s">
        <v>88</v>
      </c>
      <c r="D32" s="196">
        <v>0</v>
      </c>
      <c r="E32" s="196"/>
      <c r="F32" s="196">
        <v>0</v>
      </c>
      <c r="G32" s="196">
        <v>0</v>
      </c>
      <c r="H32" s="196">
        <v>0</v>
      </c>
      <c r="I32" s="196">
        <v>0</v>
      </c>
      <c r="J32" s="196">
        <v>0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f>'[1]II  квартал'!BF26</f>
        <v>0</v>
      </c>
      <c r="J33" s="196">
        <f>'[1]II  квартал'!BG26</f>
        <v>0</v>
      </c>
      <c r="K33" s="196">
        <f aca="true" t="shared" si="5" ref="K33:K43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f>'[1]II  квартал'!BF27</f>
        <v>0</v>
      </c>
      <c r="J34" s="196">
        <f>'[1]II  квартал'!BG27</f>
        <v>0</v>
      </c>
      <c r="K34" s="196">
        <f t="shared" si="5"/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0</v>
      </c>
      <c r="E35" s="196"/>
      <c r="F35" s="196">
        <v>0</v>
      </c>
      <c r="G35" s="196">
        <v>0</v>
      </c>
      <c r="H35" s="196">
        <v>0</v>
      </c>
      <c r="I35" s="196">
        <v>0</v>
      </c>
      <c r="J35" s="196">
        <v>0</v>
      </c>
      <c r="K35" s="196">
        <f t="shared" si="5"/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f>'[1]II  квартал'!BF29</f>
        <v>0</v>
      </c>
      <c r="J36" s="196">
        <f>'[1]II  квартал'!BG29</f>
        <v>0</v>
      </c>
      <c r="K36" s="196">
        <f t="shared" si="5"/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>
        <f>I37</f>
        <v>0</v>
      </c>
      <c r="I37" s="196">
        <f>'[1]II  квартал'!BF30</f>
        <v>0</v>
      </c>
      <c r="J37" s="196">
        <f>'[1]II  квартал'!BG30</f>
        <v>0</v>
      </c>
      <c r="K37" s="196">
        <f t="shared" si="5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>
        <f>'[1]II  квартал'!BF31</f>
        <v>0</v>
      </c>
      <c r="J38" s="196">
        <f>'[1]II  квартал'!BG31</f>
        <v>0</v>
      </c>
      <c r="K38" s="196">
        <f t="shared" si="5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v>0</v>
      </c>
      <c r="E39" s="196"/>
      <c r="F39" s="196">
        <v>0</v>
      </c>
      <c r="G39" s="196">
        <v>0</v>
      </c>
      <c r="H39" s="196">
        <v>0</v>
      </c>
      <c r="I39" s="196">
        <f>'[1]II  квартал'!BF32</f>
        <v>0</v>
      </c>
      <c r="J39" s="196">
        <f>'[1]II  квартал'!BG32</f>
        <v>0</v>
      </c>
      <c r="K39" s="196">
        <f t="shared" si="5"/>
        <v>0</v>
      </c>
      <c r="L39" s="116">
        <v>0</v>
      </c>
      <c r="M39" s="5"/>
      <c r="N39" s="5"/>
    </row>
    <row r="40" spans="1:14" ht="15" customHeight="1" hidden="1">
      <c r="A40" s="101" t="s">
        <v>28</v>
      </c>
      <c r="B40" s="39">
        <v>1139</v>
      </c>
      <c r="C40" s="39"/>
      <c r="D40" s="196">
        <v>0</v>
      </c>
      <c r="E40" s="196"/>
      <c r="F40" s="196">
        <v>0</v>
      </c>
      <c r="G40" s="196">
        <v>0</v>
      </c>
      <c r="H40" s="196">
        <v>0</v>
      </c>
      <c r="I40" s="196">
        <f>'[1]II  квартал'!BF33</f>
        <v>0</v>
      </c>
      <c r="J40" s="196">
        <f>'[1]II  квартал'!BG33</f>
        <v>0</v>
      </c>
      <c r="K40" s="196">
        <f t="shared" si="5"/>
        <v>0</v>
      </c>
      <c r="L40" s="111">
        <v>0</v>
      </c>
      <c r="M40" s="5"/>
      <c r="N40" s="5"/>
    </row>
    <row r="41" spans="1:14" ht="13.5" customHeight="1" hidden="1">
      <c r="A41" s="88">
        <v>1</v>
      </c>
      <c r="B41" s="89">
        <v>2</v>
      </c>
      <c r="C41" s="89"/>
      <c r="D41" s="270">
        <v>4</v>
      </c>
      <c r="E41" s="270">
        <v>5</v>
      </c>
      <c r="F41" s="270">
        <v>5</v>
      </c>
      <c r="G41" s="270">
        <v>6</v>
      </c>
      <c r="H41" s="270">
        <v>7</v>
      </c>
      <c r="I41" s="270">
        <v>8</v>
      </c>
      <c r="J41" s="270">
        <v>9</v>
      </c>
      <c r="K41" s="196">
        <f t="shared" si="5"/>
        <v>-1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f>'[1]II  квартал'!BF35</f>
        <v>0</v>
      </c>
      <c r="J42" s="196">
        <f>'[1]II  квартал'!BG35</f>
        <v>0</v>
      </c>
      <c r="K42" s="196">
        <f t="shared" si="5"/>
        <v>0</v>
      </c>
      <c r="L42" s="117">
        <v>0</v>
      </c>
      <c r="M42" s="13"/>
      <c r="N42" s="13"/>
    </row>
    <row r="43" spans="1:14" s="14" customFormat="1" ht="15">
      <c r="A43" s="103" t="s">
        <v>190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f t="shared" si="5"/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0</v>
      </c>
      <c r="E44" s="192">
        <f aca="true" t="shared" si="6" ref="E44:K44">E45+E46+E47+E48+E49</f>
        <v>0</v>
      </c>
      <c r="F44" s="192"/>
      <c r="G44" s="192">
        <f t="shared" si="6"/>
        <v>0</v>
      </c>
      <c r="H44" s="192">
        <f t="shared" si="6"/>
        <v>0</v>
      </c>
      <c r="I44" s="192">
        <f t="shared" si="6"/>
        <v>0</v>
      </c>
      <c r="J44" s="192">
        <v>0</v>
      </c>
      <c r="K44" s="192">
        <f t="shared" si="6"/>
        <v>0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194">
        <v>0</v>
      </c>
      <c r="E45" s="194"/>
      <c r="F45" s="194">
        <v>0</v>
      </c>
      <c r="G45" s="194">
        <v>0</v>
      </c>
      <c r="H45" s="194">
        <v>0</v>
      </c>
      <c r="I45" s="194">
        <v>0</v>
      </c>
      <c r="J45" s="194">
        <v>0</v>
      </c>
      <c r="K45" s="194">
        <f aca="true" t="shared" si="7" ref="K45:K64">H45-I45</f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194">
        <v>0</v>
      </c>
      <c r="E46" s="194"/>
      <c r="F46" s="194">
        <v>0</v>
      </c>
      <c r="G46" s="194">
        <v>0</v>
      </c>
      <c r="H46" s="194">
        <v>0</v>
      </c>
      <c r="I46" s="194">
        <v>0</v>
      </c>
      <c r="J46" s="194">
        <v>0</v>
      </c>
      <c r="K46" s="194">
        <f t="shared" si="7"/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194">
        <v>0</v>
      </c>
      <c r="E47" s="194"/>
      <c r="F47" s="194">
        <v>0</v>
      </c>
      <c r="G47" s="194">
        <v>0</v>
      </c>
      <c r="H47" s="194">
        <v>0</v>
      </c>
      <c r="I47" s="194">
        <v>0</v>
      </c>
      <c r="J47" s="194">
        <v>0</v>
      </c>
      <c r="K47" s="194">
        <f t="shared" si="7"/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194">
        <v>0</v>
      </c>
      <c r="E48" s="194"/>
      <c r="F48" s="194">
        <v>0</v>
      </c>
      <c r="G48" s="194">
        <v>0</v>
      </c>
      <c r="H48" s="194">
        <v>0</v>
      </c>
      <c r="I48" s="194">
        <f>'[1]II  квартал'!BF49</f>
        <v>0</v>
      </c>
      <c r="J48" s="194">
        <f>'[1]II  квартал'!BG49</f>
        <v>0</v>
      </c>
      <c r="K48" s="194">
        <f t="shared" si="7"/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194">
        <v>0</v>
      </c>
      <c r="E49" s="194"/>
      <c r="F49" s="194">
        <v>0</v>
      </c>
      <c r="G49" s="194">
        <v>0</v>
      </c>
      <c r="H49" s="194">
        <v>0</v>
      </c>
      <c r="I49" s="194">
        <f>'[1]II  квартал'!BF51</f>
        <v>0</v>
      </c>
      <c r="J49" s="194">
        <f>'[1]II  квартал'!BG51</f>
        <v>0</v>
      </c>
      <c r="K49" s="194">
        <f t="shared" si="7"/>
        <v>0</v>
      </c>
      <c r="L49" s="116">
        <v>0</v>
      </c>
      <c r="M49" s="5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4">
        <v>0</v>
      </c>
      <c r="E50" s="194"/>
      <c r="F50" s="194">
        <v>0</v>
      </c>
      <c r="G50" s="194">
        <v>0</v>
      </c>
      <c r="H50" s="194">
        <v>0</v>
      </c>
      <c r="I50" s="194">
        <f>'[1]II  квартал'!BF51</f>
        <v>0</v>
      </c>
      <c r="J50" s="194">
        <f>'[1]II  квартал'!BG51</f>
        <v>0</v>
      </c>
      <c r="K50" s="194">
        <f t="shared" si="7"/>
        <v>0</v>
      </c>
      <c r="L50" s="116">
        <v>0</v>
      </c>
      <c r="M50" s="5"/>
      <c r="N50" s="5"/>
    </row>
    <row r="51" spans="1:14" s="14" customFormat="1" ht="27.75" customHeight="1">
      <c r="A51" s="103" t="s">
        <v>191</v>
      </c>
      <c r="B51" s="167">
        <v>2280</v>
      </c>
      <c r="C51" s="167">
        <v>210</v>
      </c>
      <c r="D51" s="196">
        <f>D52+D53</f>
        <v>359100</v>
      </c>
      <c r="E51" s="196">
        <f aca="true" t="shared" si="8" ref="E51:K51">E52+E53</f>
        <v>0</v>
      </c>
      <c r="F51" s="196">
        <v>0</v>
      </c>
      <c r="G51" s="196">
        <f t="shared" si="8"/>
        <v>0</v>
      </c>
      <c r="H51" s="196">
        <f t="shared" si="8"/>
        <v>168964.72</v>
      </c>
      <c r="I51" s="196">
        <f t="shared" si="8"/>
        <v>168964.72</v>
      </c>
      <c r="J51" s="196">
        <f t="shared" si="8"/>
        <v>168964.72</v>
      </c>
      <c r="K51" s="196">
        <f t="shared" si="8"/>
        <v>0</v>
      </c>
      <c r="L51" s="117">
        <v>0</v>
      </c>
      <c r="M51" s="13"/>
      <c r="N51" s="13"/>
    </row>
    <row r="52" spans="1:14" s="37" customFormat="1" ht="28.5">
      <c r="A52" s="104" t="s">
        <v>98</v>
      </c>
      <c r="B52" s="39">
        <v>2281</v>
      </c>
      <c r="C52" s="39">
        <v>220</v>
      </c>
      <c r="D52" s="194">
        <v>0</v>
      </c>
      <c r="E52" s="194"/>
      <c r="F52" s="194">
        <v>0</v>
      </c>
      <c r="G52" s="194">
        <v>0</v>
      </c>
      <c r="H52" s="194">
        <v>0</v>
      </c>
      <c r="I52" s="194">
        <v>0</v>
      </c>
      <c r="J52" s="194">
        <v>0</v>
      </c>
      <c r="K52" s="194">
        <f t="shared" si="7"/>
        <v>0</v>
      </c>
      <c r="L52" s="116">
        <f>L55</f>
        <v>0</v>
      </c>
      <c r="M52" s="36"/>
      <c r="N52" s="36"/>
    </row>
    <row r="53" spans="1:14" s="37" customFormat="1" ht="32.25" customHeight="1">
      <c r="A53" s="104" t="s">
        <v>172</v>
      </c>
      <c r="B53" s="39">
        <v>2282</v>
      </c>
      <c r="C53" s="39">
        <v>230</v>
      </c>
      <c r="D53" s="194">
        <v>359100</v>
      </c>
      <c r="E53" s="194"/>
      <c r="F53" s="194">
        <v>169970</v>
      </c>
      <c r="G53" s="194">
        <v>0</v>
      </c>
      <c r="H53" s="194">
        <v>168964.72</v>
      </c>
      <c r="I53" s="194">
        <v>168964.72</v>
      </c>
      <c r="J53" s="194">
        <v>168964.72</v>
      </c>
      <c r="K53" s="194">
        <f t="shared" si="7"/>
        <v>0</v>
      </c>
      <c r="L53" s="116">
        <v>0</v>
      </c>
      <c r="M53" s="36"/>
      <c r="N53" s="36"/>
    </row>
    <row r="54" spans="1:14" ht="15.75" customHeight="1">
      <c r="A54" s="175" t="s">
        <v>192</v>
      </c>
      <c r="B54" s="165">
        <v>2400</v>
      </c>
      <c r="C54" s="165">
        <v>240</v>
      </c>
      <c r="D54" s="201">
        <f>D55+D56</f>
        <v>0</v>
      </c>
      <c r="E54" s="201">
        <f aca="true" t="shared" si="9" ref="E54:K54">E55+E56</f>
        <v>0</v>
      </c>
      <c r="F54" s="201">
        <f t="shared" si="9"/>
        <v>0</v>
      </c>
      <c r="G54" s="201">
        <f t="shared" si="9"/>
        <v>0</v>
      </c>
      <c r="H54" s="201">
        <f t="shared" si="9"/>
        <v>0</v>
      </c>
      <c r="I54" s="201">
        <f t="shared" si="9"/>
        <v>0</v>
      </c>
      <c r="J54" s="201">
        <f t="shared" si="9"/>
        <v>0</v>
      </c>
      <c r="K54" s="201">
        <f t="shared" si="9"/>
        <v>0</v>
      </c>
      <c r="L54" s="116">
        <v>0</v>
      </c>
      <c r="M54" s="5"/>
      <c r="N54" s="5"/>
    </row>
    <row r="55" spans="1:14" s="14" customFormat="1" ht="15" customHeight="1">
      <c r="A55" s="176" t="s">
        <v>193</v>
      </c>
      <c r="B55" s="167">
        <v>2410</v>
      </c>
      <c r="C55" s="167">
        <v>250</v>
      </c>
      <c r="D55" s="200">
        <f>D58</f>
        <v>0</v>
      </c>
      <c r="E55" s="200">
        <f>E58</f>
        <v>0</v>
      </c>
      <c r="F55" s="200">
        <v>0</v>
      </c>
      <c r="G55" s="200">
        <f>G58</f>
        <v>0</v>
      </c>
      <c r="H55" s="200">
        <f>H58</f>
        <v>0</v>
      </c>
      <c r="I55" s="200">
        <v>0</v>
      </c>
      <c r="J55" s="200">
        <v>0</v>
      </c>
      <c r="K55" s="194">
        <f t="shared" si="7"/>
        <v>0</v>
      </c>
      <c r="L55" s="115">
        <f>SUM(L56:L58)</f>
        <v>0</v>
      </c>
      <c r="M55" s="13"/>
      <c r="N55" s="13"/>
    </row>
    <row r="56" spans="1:14" s="14" customFormat="1" ht="15">
      <c r="A56" s="176" t="s">
        <v>194</v>
      </c>
      <c r="B56" s="167">
        <v>2420</v>
      </c>
      <c r="C56" s="167">
        <v>260</v>
      </c>
      <c r="D56" s="196">
        <v>0</v>
      </c>
      <c r="E56" s="196"/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f t="shared" si="7"/>
        <v>0</v>
      </c>
      <c r="L56" s="116">
        <v>0</v>
      </c>
      <c r="M56" s="13"/>
      <c r="N56" s="13"/>
    </row>
    <row r="57" spans="1:14" s="14" customFormat="1" ht="15.75">
      <c r="A57" s="175" t="s">
        <v>195</v>
      </c>
      <c r="B57" s="165">
        <v>2600</v>
      </c>
      <c r="C57" s="165">
        <v>270</v>
      </c>
      <c r="D57" s="201">
        <f>D58+D59+D60</f>
        <v>0</v>
      </c>
      <c r="E57" s="201">
        <f aca="true" t="shared" si="10" ref="E57:K57">E58+E59+E60</f>
        <v>0</v>
      </c>
      <c r="F57" s="201">
        <f t="shared" si="10"/>
        <v>0</v>
      </c>
      <c r="G57" s="201">
        <f t="shared" si="10"/>
        <v>0</v>
      </c>
      <c r="H57" s="201">
        <f t="shared" si="10"/>
        <v>0</v>
      </c>
      <c r="I57" s="201">
        <f t="shared" si="10"/>
        <v>0</v>
      </c>
      <c r="J57" s="201">
        <f t="shared" si="10"/>
        <v>0</v>
      </c>
      <c r="K57" s="201">
        <f t="shared" si="10"/>
        <v>0</v>
      </c>
      <c r="L57" s="116">
        <v>0</v>
      </c>
      <c r="M57" s="13"/>
      <c r="N57" s="13"/>
    </row>
    <row r="58" spans="1:14" s="14" customFormat="1" ht="30.75" customHeight="1">
      <c r="A58" s="176" t="s">
        <v>207</v>
      </c>
      <c r="B58" s="167">
        <v>2610</v>
      </c>
      <c r="C58" s="167">
        <v>280</v>
      </c>
      <c r="D58" s="192">
        <v>0</v>
      </c>
      <c r="E58" s="192">
        <f aca="true" t="shared" si="11" ref="E58:L58">SUM(E59:E61)</f>
        <v>0</v>
      </c>
      <c r="F58" s="192">
        <v>0</v>
      </c>
      <c r="G58" s="192">
        <f t="shared" si="11"/>
        <v>0</v>
      </c>
      <c r="H58" s="192">
        <f t="shared" si="11"/>
        <v>0</v>
      </c>
      <c r="I58" s="192">
        <v>0</v>
      </c>
      <c r="J58" s="192">
        <v>0</v>
      </c>
      <c r="K58" s="194">
        <f t="shared" si="7"/>
        <v>0</v>
      </c>
      <c r="L58" s="115">
        <f t="shared" si="11"/>
        <v>0</v>
      </c>
      <c r="M58" s="13"/>
      <c r="N58" s="13"/>
    </row>
    <row r="59" spans="1:14" ht="29.25" customHeight="1">
      <c r="A59" s="176" t="s">
        <v>55</v>
      </c>
      <c r="B59" s="167">
        <v>2620</v>
      </c>
      <c r="C59" s="167">
        <v>290</v>
      </c>
      <c r="D59" s="194">
        <v>0</v>
      </c>
      <c r="E59" s="194"/>
      <c r="F59" s="194">
        <v>0</v>
      </c>
      <c r="G59" s="194">
        <v>0</v>
      </c>
      <c r="H59" s="194">
        <v>0</v>
      </c>
      <c r="I59" s="194">
        <v>0</v>
      </c>
      <c r="J59" s="194">
        <v>0</v>
      </c>
      <c r="K59" s="194">
        <f t="shared" si="7"/>
        <v>0</v>
      </c>
      <c r="L59" s="116">
        <v>0</v>
      </c>
      <c r="M59" s="5"/>
      <c r="N59" s="5"/>
    </row>
    <row r="60" spans="1:14" ht="28.5" customHeight="1">
      <c r="A60" s="176" t="s">
        <v>196</v>
      </c>
      <c r="B60" s="167">
        <v>2630</v>
      </c>
      <c r="C60" s="167">
        <v>300</v>
      </c>
      <c r="D60" s="194">
        <v>0</v>
      </c>
      <c r="E60" s="194"/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f t="shared" si="7"/>
        <v>0</v>
      </c>
      <c r="L60" s="121">
        <v>0</v>
      </c>
      <c r="M60" s="5"/>
      <c r="N60" s="5"/>
    </row>
    <row r="61" spans="1:14" ht="19.5" customHeight="1">
      <c r="A61" s="169" t="s">
        <v>197</v>
      </c>
      <c r="B61" s="165">
        <v>2700</v>
      </c>
      <c r="C61" s="165">
        <v>310</v>
      </c>
      <c r="D61" s="201">
        <f>D62+D63+D64</f>
        <v>0</v>
      </c>
      <c r="E61" s="201">
        <f aca="true" t="shared" si="12" ref="E61:K61">E62+E63+E64</f>
        <v>0</v>
      </c>
      <c r="F61" s="201"/>
      <c r="G61" s="201">
        <f t="shared" si="12"/>
        <v>0</v>
      </c>
      <c r="H61" s="201">
        <f t="shared" si="12"/>
        <v>0</v>
      </c>
      <c r="I61" s="201">
        <f t="shared" si="12"/>
        <v>0</v>
      </c>
      <c r="J61" s="201">
        <f t="shared" si="12"/>
        <v>0</v>
      </c>
      <c r="K61" s="201">
        <f t="shared" si="12"/>
        <v>0</v>
      </c>
      <c r="L61" s="121">
        <v>0</v>
      </c>
      <c r="M61" s="5"/>
      <c r="N61" s="5"/>
    </row>
    <row r="62" spans="1:14" s="14" customFormat="1" ht="17.25" customHeight="1">
      <c r="A62" s="172" t="s">
        <v>43</v>
      </c>
      <c r="B62" s="167">
        <v>2710</v>
      </c>
      <c r="C62" s="167">
        <v>320</v>
      </c>
      <c r="D62" s="196">
        <v>0</v>
      </c>
      <c r="E62" s="196"/>
      <c r="F62" s="196">
        <v>0</v>
      </c>
      <c r="G62" s="196">
        <v>0</v>
      </c>
      <c r="H62" s="196">
        <v>0</v>
      </c>
      <c r="I62" s="196">
        <v>0</v>
      </c>
      <c r="J62" s="196">
        <v>0</v>
      </c>
      <c r="K62" s="196">
        <f t="shared" si="7"/>
        <v>0</v>
      </c>
      <c r="L62" s="111">
        <v>0</v>
      </c>
      <c r="M62" s="13"/>
      <c r="N62" s="13"/>
    </row>
    <row r="63" spans="1:14" s="1" customFormat="1" ht="15" customHeight="1">
      <c r="A63" s="172" t="s">
        <v>73</v>
      </c>
      <c r="B63" s="167">
        <v>2720</v>
      </c>
      <c r="C63" s="167">
        <v>330</v>
      </c>
      <c r="D63" s="211"/>
      <c r="E63" s="211">
        <f>SUM(E64,E76,E77)</f>
        <v>0</v>
      </c>
      <c r="F63" s="211">
        <v>0</v>
      </c>
      <c r="G63" s="211">
        <f>SUM(G64,G76,G77)</f>
        <v>0</v>
      </c>
      <c r="H63" s="211">
        <v>0</v>
      </c>
      <c r="I63" s="211">
        <f>'[1]II  квартал'!BF67</f>
        <v>0</v>
      </c>
      <c r="J63" s="211">
        <f>'[1]II  квартал'!BG67</f>
        <v>0</v>
      </c>
      <c r="K63" s="194">
        <f t="shared" si="7"/>
        <v>0</v>
      </c>
      <c r="L63" s="118">
        <f>SUM(L64,L76,L77)</f>
        <v>0</v>
      </c>
      <c r="M63" s="18"/>
      <c r="N63" s="18"/>
    </row>
    <row r="64" spans="1:14" s="1" customFormat="1" ht="14.25" customHeight="1">
      <c r="A64" s="172" t="s">
        <v>198</v>
      </c>
      <c r="B64" s="167">
        <v>2730</v>
      </c>
      <c r="C64" s="167">
        <v>340</v>
      </c>
      <c r="D64" s="211">
        <v>0</v>
      </c>
      <c r="E64" s="211">
        <f>SUM(E65:E66,E71)</f>
        <v>0</v>
      </c>
      <c r="F64" s="211">
        <v>0</v>
      </c>
      <c r="G64" s="211">
        <f>SUM(G65:G66,G71)</f>
        <v>0</v>
      </c>
      <c r="H64" s="211">
        <v>0</v>
      </c>
      <c r="I64" s="211">
        <f>'[1]II  квартал'!BF68</f>
        <v>0</v>
      </c>
      <c r="J64" s="211">
        <f>'[1]II  квартал'!BG68</f>
        <v>0</v>
      </c>
      <c r="K64" s="194">
        <f t="shared" si="7"/>
        <v>0</v>
      </c>
      <c r="L64" s="118">
        <f>SUM(L65:L66,L71)</f>
        <v>0</v>
      </c>
      <c r="M64" s="18"/>
      <c r="N64" s="18"/>
    </row>
    <row r="65" spans="1:14" s="14" customFormat="1" ht="16.5" customHeight="1">
      <c r="A65" s="169" t="s">
        <v>199</v>
      </c>
      <c r="B65" s="165">
        <v>2800</v>
      </c>
      <c r="C65" s="165">
        <v>350</v>
      </c>
      <c r="D65" s="236">
        <v>0</v>
      </c>
      <c r="E65" s="236"/>
      <c r="F65" s="236">
        <v>0</v>
      </c>
      <c r="G65" s="236">
        <v>0</v>
      </c>
      <c r="H65" s="236">
        <v>0</v>
      </c>
      <c r="I65" s="236">
        <f>'[1]II  квартал'!BF70</f>
        <v>0</v>
      </c>
      <c r="J65" s="236">
        <f>'[1]II  квартал'!BG70</f>
        <v>0</v>
      </c>
      <c r="K65" s="236">
        <f>H65-I65</f>
        <v>0</v>
      </c>
      <c r="L65" s="111">
        <v>0</v>
      </c>
      <c r="M65" s="13"/>
      <c r="N65" s="13"/>
    </row>
    <row r="66" spans="1:14" s="14" customFormat="1" ht="15.75" customHeight="1">
      <c r="A66" s="178" t="s">
        <v>46</v>
      </c>
      <c r="B66" s="46">
        <v>3000</v>
      </c>
      <c r="C66" s="46">
        <v>360</v>
      </c>
      <c r="D66" s="267">
        <f>D67+D90</f>
        <v>0</v>
      </c>
      <c r="E66" s="267">
        <f aca="true" t="shared" si="13" ref="E66:K66">E67+E90</f>
        <v>0</v>
      </c>
      <c r="F66" s="267">
        <f t="shared" si="13"/>
        <v>0</v>
      </c>
      <c r="G66" s="267">
        <f t="shared" si="13"/>
        <v>0</v>
      </c>
      <c r="H66" s="267">
        <f t="shared" si="13"/>
        <v>0</v>
      </c>
      <c r="I66" s="267">
        <f t="shared" si="13"/>
        <v>0</v>
      </c>
      <c r="J66" s="267">
        <f t="shared" si="13"/>
        <v>0</v>
      </c>
      <c r="K66" s="267">
        <f t="shared" si="13"/>
        <v>0</v>
      </c>
      <c r="L66" s="111">
        <v>0</v>
      </c>
      <c r="M66" s="13"/>
      <c r="N66" s="13"/>
    </row>
    <row r="67" spans="1:14" ht="14.25" customHeight="1">
      <c r="A67" s="105" t="s">
        <v>47</v>
      </c>
      <c r="B67" s="46">
        <v>3100</v>
      </c>
      <c r="C67" s="46">
        <v>370</v>
      </c>
      <c r="D67" s="201">
        <f>D68+D69+D74+D78+D88+D89</f>
        <v>0</v>
      </c>
      <c r="E67" s="201">
        <f aca="true" t="shared" si="14" ref="E67:K67">E68+E69+E74+E78+E88+E89</f>
        <v>0</v>
      </c>
      <c r="F67" s="201">
        <f t="shared" si="14"/>
        <v>0</v>
      </c>
      <c r="G67" s="201">
        <f t="shared" si="14"/>
        <v>0</v>
      </c>
      <c r="H67" s="201">
        <f t="shared" si="14"/>
        <v>0</v>
      </c>
      <c r="I67" s="201">
        <f t="shared" si="14"/>
        <v>0</v>
      </c>
      <c r="J67" s="201">
        <f t="shared" si="14"/>
        <v>0</v>
      </c>
      <c r="K67" s="201">
        <f t="shared" si="14"/>
        <v>0</v>
      </c>
      <c r="L67" s="111">
        <v>0</v>
      </c>
      <c r="M67" s="5"/>
      <c r="N67" s="5"/>
    </row>
    <row r="68" spans="1:14" ht="30" customHeight="1">
      <c r="A68" s="176" t="s">
        <v>48</v>
      </c>
      <c r="B68" s="167">
        <v>3110</v>
      </c>
      <c r="C68" s="167">
        <v>380</v>
      </c>
      <c r="D68" s="196">
        <v>0</v>
      </c>
      <c r="E68" s="196"/>
      <c r="F68" s="196">
        <v>0</v>
      </c>
      <c r="G68" s="196">
        <v>0</v>
      </c>
      <c r="H68" s="196">
        <v>0</v>
      </c>
      <c r="I68" s="196">
        <f>'[1]II  квартал'!BF76</f>
        <v>0</v>
      </c>
      <c r="J68" s="196">
        <f>'[1]II  квартал'!BG76</f>
        <v>0</v>
      </c>
      <c r="K68" s="196">
        <f>H68-I68</f>
        <v>0</v>
      </c>
      <c r="L68" s="114">
        <v>0</v>
      </c>
      <c r="M68" s="5"/>
      <c r="N68" s="5"/>
    </row>
    <row r="69" spans="1:14" ht="15" customHeight="1" thickBot="1">
      <c r="A69" s="172" t="s">
        <v>49</v>
      </c>
      <c r="B69" s="167">
        <v>3120</v>
      </c>
      <c r="C69" s="167">
        <v>390</v>
      </c>
      <c r="D69" s="196">
        <f>D70+D72</f>
        <v>0</v>
      </c>
      <c r="E69" s="196">
        <f aca="true" t="shared" si="15" ref="E69:K69">E70+E72</f>
        <v>0</v>
      </c>
      <c r="F69" s="196">
        <f t="shared" si="15"/>
        <v>0</v>
      </c>
      <c r="G69" s="196">
        <f t="shared" si="15"/>
        <v>0</v>
      </c>
      <c r="H69" s="196">
        <f t="shared" si="15"/>
        <v>0</v>
      </c>
      <c r="I69" s="196">
        <f t="shared" si="15"/>
        <v>0</v>
      </c>
      <c r="J69" s="196">
        <f t="shared" si="15"/>
        <v>0</v>
      </c>
      <c r="K69" s="196">
        <f t="shared" si="15"/>
        <v>0</v>
      </c>
      <c r="L69" s="111">
        <v>0</v>
      </c>
      <c r="M69" s="5"/>
      <c r="N69" s="5"/>
    </row>
    <row r="70" spans="1:14" ht="15.75" customHeight="1" thickTop="1">
      <c r="A70" s="177" t="s">
        <v>200</v>
      </c>
      <c r="B70" s="174">
        <v>3121</v>
      </c>
      <c r="C70" s="174">
        <v>400</v>
      </c>
      <c r="D70" s="198"/>
      <c r="E70" s="198"/>
      <c r="F70" s="198"/>
      <c r="G70" s="198"/>
      <c r="H70" s="198"/>
      <c r="I70" s="198"/>
      <c r="J70" s="198"/>
      <c r="K70" s="198"/>
      <c r="L70" s="110">
        <v>10</v>
      </c>
      <c r="M70" s="5"/>
      <c r="N70" s="5"/>
    </row>
    <row r="71" spans="1:14" s="14" customFormat="1" ht="15" customHeight="1" hidden="1">
      <c r="A71" s="173" t="s">
        <v>56</v>
      </c>
      <c r="B71" s="174">
        <v>2122</v>
      </c>
      <c r="C71" s="174"/>
      <c r="D71" s="192">
        <f aca="true" t="shared" si="16" ref="D71:L71">SUM(D72:D75)</f>
        <v>0</v>
      </c>
      <c r="E71" s="192">
        <f t="shared" si="16"/>
        <v>0</v>
      </c>
      <c r="F71" s="192">
        <f t="shared" si="16"/>
        <v>0</v>
      </c>
      <c r="G71" s="192">
        <f t="shared" si="16"/>
        <v>0</v>
      </c>
      <c r="H71" s="192">
        <f t="shared" si="16"/>
        <v>0</v>
      </c>
      <c r="I71" s="192">
        <f t="shared" si="16"/>
        <v>0</v>
      </c>
      <c r="J71" s="192">
        <f t="shared" si="16"/>
        <v>0</v>
      </c>
      <c r="K71" s="192">
        <f t="shared" si="16"/>
        <v>0</v>
      </c>
      <c r="L71" s="115">
        <f t="shared" si="16"/>
        <v>0</v>
      </c>
      <c r="M71" s="13"/>
      <c r="N71" s="13"/>
    </row>
    <row r="72" spans="1:14" ht="15">
      <c r="A72" s="179" t="s">
        <v>201</v>
      </c>
      <c r="B72" s="174">
        <v>3122</v>
      </c>
      <c r="C72" s="174">
        <v>410</v>
      </c>
      <c r="D72" s="194">
        <v>0</v>
      </c>
      <c r="E72" s="194"/>
      <c r="F72" s="194">
        <v>0</v>
      </c>
      <c r="G72" s="194">
        <v>0</v>
      </c>
      <c r="H72" s="194">
        <v>0</v>
      </c>
      <c r="I72" s="194">
        <v>0</v>
      </c>
      <c r="J72" s="194">
        <v>0</v>
      </c>
      <c r="K72" s="194">
        <f aca="true" t="shared" si="17" ref="K72:K77">H72-I72</f>
        <v>0</v>
      </c>
      <c r="L72" s="111">
        <v>0</v>
      </c>
      <c r="M72" s="5"/>
      <c r="N72" s="5"/>
    </row>
    <row r="73" spans="1:14" ht="15" hidden="1">
      <c r="A73" s="88"/>
      <c r="B73" s="89"/>
      <c r="C73" s="89"/>
      <c r="D73" s="194">
        <v>0</v>
      </c>
      <c r="E73" s="194"/>
      <c r="F73" s="194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f t="shared" si="17"/>
        <v>0</v>
      </c>
      <c r="L73" s="111">
        <v>0</v>
      </c>
      <c r="M73" s="5"/>
      <c r="N73" s="5"/>
    </row>
    <row r="74" spans="1:14" ht="15" customHeight="1">
      <c r="A74" s="180" t="s">
        <v>146</v>
      </c>
      <c r="B74" s="167">
        <v>3130</v>
      </c>
      <c r="C74" s="167">
        <v>420</v>
      </c>
      <c r="D74" s="196">
        <f>D75+D77</f>
        <v>0</v>
      </c>
      <c r="E74" s="196">
        <f aca="true" t="shared" si="18" ref="E74:K74">E75+E77</f>
        <v>0</v>
      </c>
      <c r="F74" s="196">
        <f t="shared" si="18"/>
        <v>0</v>
      </c>
      <c r="G74" s="196">
        <f t="shared" si="18"/>
        <v>0</v>
      </c>
      <c r="H74" s="196">
        <f t="shared" si="18"/>
        <v>0</v>
      </c>
      <c r="I74" s="196">
        <f t="shared" si="18"/>
        <v>0</v>
      </c>
      <c r="J74" s="196">
        <f t="shared" si="18"/>
        <v>0</v>
      </c>
      <c r="K74" s="196">
        <f t="shared" si="18"/>
        <v>0</v>
      </c>
      <c r="L74" s="111">
        <v>0</v>
      </c>
      <c r="M74" s="5"/>
      <c r="N74" s="5"/>
    </row>
    <row r="75" spans="1:14" ht="14.25" customHeight="1">
      <c r="A75" s="95" t="s">
        <v>202</v>
      </c>
      <c r="B75" s="39">
        <v>3131</v>
      </c>
      <c r="C75" s="39">
        <v>430</v>
      </c>
      <c r="D75" s="200">
        <v>0</v>
      </c>
      <c r="E75" s="200"/>
      <c r="F75" s="200">
        <v>0</v>
      </c>
      <c r="G75" s="200">
        <v>0</v>
      </c>
      <c r="H75" s="200">
        <v>0</v>
      </c>
      <c r="I75" s="200">
        <v>0</v>
      </c>
      <c r="J75" s="200">
        <v>0</v>
      </c>
      <c r="K75" s="200">
        <f t="shared" si="17"/>
        <v>0</v>
      </c>
      <c r="L75" s="111">
        <v>0</v>
      </c>
      <c r="M75" s="5"/>
      <c r="N75" s="5"/>
    </row>
    <row r="76" spans="1:14" ht="15" customHeight="1" hidden="1">
      <c r="A76" s="95" t="s">
        <v>147</v>
      </c>
      <c r="B76" s="39">
        <v>2132</v>
      </c>
      <c r="C76" s="39"/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f t="shared" si="17"/>
        <v>0</v>
      </c>
      <c r="L76" s="116">
        <v>0</v>
      </c>
      <c r="M76" s="5"/>
      <c r="N76" s="5"/>
    </row>
    <row r="77" spans="1:14" ht="15.75" customHeight="1">
      <c r="A77" s="95" t="s">
        <v>148</v>
      </c>
      <c r="B77" s="39">
        <v>3132</v>
      </c>
      <c r="C77" s="39">
        <v>440</v>
      </c>
      <c r="D77" s="200">
        <v>0</v>
      </c>
      <c r="E77" s="200"/>
      <c r="F77" s="200">
        <v>0</v>
      </c>
      <c r="G77" s="200">
        <v>0</v>
      </c>
      <c r="H77" s="200">
        <v>0</v>
      </c>
      <c r="I77" s="200">
        <f>'[1]II  квартал'!BF88</f>
        <v>0</v>
      </c>
      <c r="J77" s="200">
        <f>'[1]II  квартал'!BG88</f>
        <v>0</v>
      </c>
      <c r="K77" s="200">
        <f t="shared" si="17"/>
        <v>0</v>
      </c>
      <c r="L77" s="116">
        <v>0</v>
      </c>
      <c r="M77" s="5"/>
      <c r="N77" s="5"/>
    </row>
    <row r="78" spans="1:14" ht="16.5" customHeight="1">
      <c r="A78" s="180" t="s">
        <v>101</v>
      </c>
      <c r="B78" s="167">
        <v>3140</v>
      </c>
      <c r="C78" s="167">
        <v>450</v>
      </c>
      <c r="D78" s="268">
        <f>D79+D81+D87</f>
        <v>0</v>
      </c>
      <c r="E78" s="268">
        <f aca="true" t="shared" si="19" ref="E78:K78">E79+E81+E87</f>
        <v>0</v>
      </c>
      <c r="F78" s="268">
        <f t="shared" si="19"/>
        <v>0</v>
      </c>
      <c r="G78" s="268">
        <f t="shared" si="19"/>
        <v>0</v>
      </c>
      <c r="H78" s="268">
        <f t="shared" si="19"/>
        <v>0</v>
      </c>
      <c r="I78" s="268">
        <f t="shared" si="19"/>
        <v>0</v>
      </c>
      <c r="J78" s="268">
        <f t="shared" si="19"/>
        <v>0</v>
      </c>
      <c r="K78" s="268">
        <f t="shared" si="19"/>
        <v>0</v>
      </c>
      <c r="L78" s="120" t="s">
        <v>80</v>
      </c>
      <c r="M78" s="5"/>
      <c r="N78" s="5"/>
    </row>
    <row r="79" spans="1:14" ht="15.75" customHeight="1">
      <c r="A79" s="95" t="s">
        <v>203</v>
      </c>
      <c r="B79" s="39">
        <v>3141</v>
      </c>
      <c r="C79" s="39">
        <v>460</v>
      </c>
      <c r="D79" s="273"/>
      <c r="E79" s="273"/>
      <c r="F79" s="273"/>
      <c r="G79" s="273"/>
      <c r="H79" s="273"/>
      <c r="I79" s="273"/>
      <c r="J79" s="273"/>
      <c r="K79" s="273"/>
      <c r="L79" s="82"/>
      <c r="M79" s="5"/>
      <c r="N79" s="5"/>
    </row>
    <row r="80" spans="1:12" ht="19.5" customHeight="1" hidden="1">
      <c r="A80" s="92" t="s">
        <v>103</v>
      </c>
      <c r="B80" s="39">
        <v>2142</v>
      </c>
      <c r="C80" s="39"/>
      <c r="D80" s="273"/>
      <c r="E80" s="273"/>
      <c r="F80" s="273"/>
      <c r="G80" s="273"/>
      <c r="H80" s="273"/>
      <c r="I80" s="273"/>
      <c r="J80" s="273"/>
      <c r="K80" s="273"/>
      <c r="L80" s="110">
        <v>11</v>
      </c>
    </row>
    <row r="81" spans="1:12" ht="17.25" customHeight="1">
      <c r="A81" s="92" t="s">
        <v>204</v>
      </c>
      <c r="B81" s="39">
        <v>3142</v>
      </c>
      <c r="C81" s="39">
        <v>470</v>
      </c>
      <c r="D81" s="273"/>
      <c r="E81" s="273"/>
      <c r="F81" s="273"/>
      <c r="G81" s="273"/>
      <c r="H81" s="273"/>
      <c r="I81" s="273"/>
      <c r="J81" s="273"/>
      <c r="K81" s="273"/>
      <c r="L81" s="111">
        <v>0</v>
      </c>
    </row>
    <row r="82" spans="1:12" ht="18" customHeight="1" hidden="1">
      <c r="A82" s="92"/>
      <c r="B82" s="145"/>
      <c r="C82" s="145"/>
      <c r="D82" s="207"/>
      <c r="E82" s="207"/>
      <c r="F82" s="207"/>
      <c r="G82" s="207"/>
      <c r="H82" s="207"/>
      <c r="I82" s="207"/>
      <c r="J82" s="207"/>
      <c r="K82" s="208"/>
      <c r="L82" s="111">
        <v>0</v>
      </c>
    </row>
    <row r="83" spans="1:14" ht="14.25" customHeight="1" hidden="1">
      <c r="A83" s="92"/>
      <c r="B83" s="145"/>
      <c r="C83" s="145"/>
      <c r="D83" s="209"/>
      <c r="E83" s="209"/>
      <c r="F83" s="209"/>
      <c r="G83" s="209"/>
      <c r="H83" s="209"/>
      <c r="I83" s="209"/>
      <c r="J83" s="209"/>
      <c r="K83" s="209"/>
      <c r="L83" s="111">
        <v>0</v>
      </c>
      <c r="M83" s="9"/>
      <c r="N83" s="9"/>
    </row>
    <row r="84" spans="1:14" ht="19.5" customHeight="1" hidden="1">
      <c r="A84" s="92"/>
      <c r="B84" s="145"/>
      <c r="C84" s="145"/>
      <c r="D84" s="194">
        <v>0</v>
      </c>
      <c r="E84" s="194"/>
      <c r="F84" s="194">
        <v>0</v>
      </c>
      <c r="G84" s="194">
        <v>0</v>
      </c>
      <c r="H84" s="194">
        <v>0</v>
      </c>
      <c r="I84" s="194">
        <v>0</v>
      </c>
      <c r="J84" s="194">
        <v>0</v>
      </c>
      <c r="K84" s="194">
        <v>0</v>
      </c>
      <c r="L84" s="111">
        <v>0</v>
      </c>
      <c r="M84" s="5"/>
      <c r="N84" s="5"/>
    </row>
    <row r="85" spans="1:14" ht="18" customHeight="1" hidden="1">
      <c r="A85" s="92"/>
      <c r="B85" s="145"/>
      <c r="C85" s="145"/>
      <c r="D85" s="210">
        <v>0</v>
      </c>
      <c r="E85" s="210"/>
      <c r="F85" s="210">
        <v>0</v>
      </c>
      <c r="G85" s="210">
        <v>0</v>
      </c>
      <c r="H85" s="210">
        <v>0</v>
      </c>
      <c r="I85" s="210">
        <v>0</v>
      </c>
      <c r="J85" s="210">
        <v>0</v>
      </c>
      <c r="K85" s="210">
        <v>0</v>
      </c>
      <c r="L85" s="109">
        <v>0</v>
      </c>
      <c r="M85" s="5"/>
      <c r="N85" s="5"/>
    </row>
    <row r="86" spans="1:14" ht="14.25" customHeight="1" hidden="1">
      <c r="A86" s="68">
        <v>1</v>
      </c>
      <c r="B86" s="39">
        <v>2</v>
      </c>
      <c r="C86" s="39"/>
      <c r="D86" s="210">
        <v>0</v>
      </c>
      <c r="E86" s="210"/>
      <c r="F86" s="210">
        <v>0</v>
      </c>
      <c r="G86" s="210">
        <v>0</v>
      </c>
      <c r="H86" s="210">
        <v>0</v>
      </c>
      <c r="I86" s="210">
        <v>0</v>
      </c>
      <c r="J86" s="210">
        <v>0</v>
      </c>
      <c r="K86" s="210">
        <v>0</v>
      </c>
      <c r="L86" s="109">
        <v>0</v>
      </c>
      <c r="M86" s="5"/>
      <c r="N86" s="5"/>
    </row>
    <row r="87" spans="1:14" ht="15" customHeight="1">
      <c r="A87" s="95" t="s">
        <v>105</v>
      </c>
      <c r="B87" s="39">
        <v>3143</v>
      </c>
      <c r="C87" s="39">
        <v>480</v>
      </c>
      <c r="D87" s="200">
        <v>0</v>
      </c>
      <c r="E87" s="200"/>
      <c r="F87" s="200">
        <v>0</v>
      </c>
      <c r="G87" s="200">
        <v>0</v>
      </c>
      <c r="H87" s="200">
        <v>0</v>
      </c>
      <c r="I87" s="200">
        <v>0</v>
      </c>
      <c r="J87" s="200">
        <v>0</v>
      </c>
      <c r="K87" s="200">
        <v>0</v>
      </c>
      <c r="L87" s="121">
        <f>SUM(L88,L105)</f>
        <v>0</v>
      </c>
      <c r="M87" s="5"/>
      <c r="N87" s="5"/>
    </row>
    <row r="88" spans="1:14" ht="15">
      <c r="A88" s="180" t="s">
        <v>78</v>
      </c>
      <c r="B88" s="167">
        <v>3150</v>
      </c>
      <c r="C88" s="167">
        <v>490</v>
      </c>
      <c r="D88" s="196">
        <v>0</v>
      </c>
      <c r="E88" s="196"/>
      <c r="F88" s="196"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21">
        <f>SUM(L89,L96)</f>
        <v>0</v>
      </c>
      <c r="M88" s="5"/>
      <c r="N88" s="5"/>
    </row>
    <row r="89" spans="1:14" s="1" customFormat="1" ht="15">
      <c r="A89" s="180" t="s">
        <v>106</v>
      </c>
      <c r="B89" s="167">
        <v>3160</v>
      </c>
      <c r="C89" s="167">
        <v>500</v>
      </c>
      <c r="D89" s="196">
        <v>0</v>
      </c>
      <c r="E89" s="196"/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22">
        <f>SUM(L90:L95)</f>
        <v>0</v>
      </c>
      <c r="M89" s="18"/>
      <c r="N89" s="18"/>
    </row>
    <row r="90" spans="1:14" s="1" customFormat="1" ht="15.75">
      <c r="A90" s="181" t="s">
        <v>58</v>
      </c>
      <c r="B90" s="165">
        <v>3200</v>
      </c>
      <c r="C90" s="165">
        <v>510</v>
      </c>
      <c r="D90" s="205">
        <f>D91+D92+D93+D94</f>
        <v>0</v>
      </c>
      <c r="E90" s="205">
        <f aca="true" t="shared" si="20" ref="E90:K90">E91+E92+E93+E94</f>
        <v>0</v>
      </c>
      <c r="F90" s="205">
        <f t="shared" si="20"/>
        <v>0</v>
      </c>
      <c r="G90" s="205">
        <f t="shared" si="20"/>
        <v>0</v>
      </c>
      <c r="H90" s="205">
        <f t="shared" si="20"/>
        <v>0</v>
      </c>
      <c r="I90" s="205">
        <f t="shared" si="20"/>
        <v>0</v>
      </c>
      <c r="J90" s="205">
        <f t="shared" si="20"/>
        <v>0</v>
      </c>
      <c r="K90" s="205">
        <f t="shared" si="20"/>
        <v>0</v>
      </c>
      <c r="L90" s="118">
        <f>SUM(L93,L108)</f>
        <v>0</v>
      </c>
      <c r="M90" s="18"/>
      <c r="N90" s="18"/>
    </row>
    <row r="91" spans="1:14" s="1" customFormat="1" ht="29.25">
      <c r="A91" s="180" t="s">
        <v>107</v>
      </c>
      <c r="B91" s="167">
        <v>3210</v>
      </c>
      <c r="C91" s="167">
        <v>520</v>
      </c>
      <c r="D91" s="221">
        <f aca="true" t="shared" si="21" ref="D91:K91">SUM(D95,D104)</f>
        <v>0</v>
      </c>
      <c r="E91" s="221">
        <f t="shared" si="21"/>
        <v>0</v>
      </c>
      <c r="F91" s="221">
        <f t="shared" si="21"/>
        <v>0</v>
      </c>
      <c r="G91" s="221">
        <f t="shared" si="21"/>
        <v>0</v>
      </c>
      <c r="H91" s="221">
        <f t="shared" si="21"/>
        <v>0</v>
      </c>
      <c r="I91" s="221">
        <f t="shared" si="21"/>
        <v>0</v>
      </c>
      <c r="J91" s="221">
        <f t="shared" si="21"/>
        <v>0</v>
      </c>
      <c r="K91" s="274">
        <f t="shared" si="21"/>
        <v>0</v>
      </c>
      <c r="L91" s="118"/>
      <c r="M91" s="18"/>
      <c r="N91" s="18"/>
    </row>
    <row r="92" spans="1:14" s="1" customFormat="1" ht="30.75" customHeight="1">
      <c r="A92" s="182" t="s">
        <v>75</v>
      </c>
      <c r="B92" s="167">
        <v>3220</v>
      </c>
      <c r="C92" s="167">
        <v>530</v>
      </c>
      <c r="D92" s="221">
        <v>0</v>
      </c>
      <c r="E92" s="221"/>
      <c r="F92" s="221"/>
      <c r="G92" s="221">
        <v>0</v>
      </c>
      <c r="H92" s="221">
        <v>0</v>
      </c>
      <c r="I92" s="221">
        <v>0</v>
      </c>
      <c r="J92" s="221">
        <v>0</v>
      </c>
      <c r="K92" s="274">
        <v>0</v>
      </c>
      <c r="L92" s="118"/>
      <c r="M92" s="18"/>
      <c r="N92" s="18"/>
    </row>
    <row r="93" spans="1:14" s="20" customFormat="1" ht="28.5">
      <c r="A93" s="182" t="s">
        <v>205</v>
      </c>
      <c r="B93" s="167">
        <v>3230</v>
      </c>
      <c r="C93" s="167">
        <v>540</v>
      </c>
      <c r="D93" s="221">
        <v>0</v>
      </c>
      <c r="E93" s="221"/>
      <c r="F93" s="221">
        <v>0</v>
      </c>
      <c r="G93" s="221">
        <v>0</v>
      </c>
      <c r="H93" s="221">
        <v>0</v>
      </c>
      <c r="I93" s="221">
        <v>0</v>
      </c>
      <c r="J93" s="221">
        <v>0</v>
      </c>
      <c r="K93" s="221">
        <v>0</v>
      </c>
      <c r="L93" s="111">
        <v>0</v>
      </c>
      <c r="M93" s="19"/>
      <c r="N93" s="19"/>
    </row>
    <row r="94" spans="1:14" s="20" customFormat="1" ht="15">
      <c r="A94" s="182" t="s">
        <v>108</v>
      </c>
      <c r="B94" s="167">
        <v>3240</v>
      </c>
      <c r="C94" s="167">
        <v>550</v>
      </c>
      <c r="D94" s="221">
        <f aca="true" t="shared" si="22" ref="D94:K94">SUM(D96,D105)</f>
        <v>0</v>
      </c>
      <c r="E94" s="221">
        <f t="shared" si="22"/>
        <v>0</v>
      </c>
      <c r="F94" s="221">
        <f t="shared" si="22"/>
        <v>0</v>
      </c>
      <c r="G94" s="221">
        <f t="shared" si="22"/>
        <v>0</v>
      </c>
      <c r="H94" s="221">
        <f t="shared" si="22"/>
        <v>0</v>
      </c>
      <c r="I94" s="221">
        <f t="shared" si="22"/>
        <v>0</v>
      </c>
      <c r="J94" s="221">
        <f t="shared" si="22"/>
        <v>0</v>
      </c>
      <c r="K94" s="221">
        <f t="shared" si="22"/>
        <v>0</v>
      </c>
      <c r="L94" s="111"/>
      <c r="M94" s="19"/>
      <c r="N94" s="19"/>
    </row>
    <row r="95" spans="1:14" s="14" customFormat="1" ht="15.75">
      <c r="A95" s="184" t="s">
        <v>59</v>
      </c>
      <c r="B95" s="46">
        <v>4100</v>
      </c>
      <c r="C95" s="46">
        <v>560</v>
      </c>
      <c r="D95" s="205">
        <f>D96</f>
        <v>0</v>
      </c>
      <c r="E95" s="205">
        <f aca="true" t="shared" si="23" ref="E95:K95">E96</f>
        <v>0</v>
      </c>
      <c r="F95" s="205">
        <f t="shared" si="23"/>
        <v>0</v>
      </c>
      <c r="G95" s="205">
        <f t="shared" si="23"/>
        <v>0</v>
      </c>
      <c r="H95" s="205">
        <f t="shared" si="23"/>
        <v>0</v>
      </c>
      <c r="I95" s="205">
        <f t="shared" si="23"/>
        <v>0</v>
      </c>
      <c r="J95" s="205">
        <f t="shared" si="23"/>
        <v>0</v>
      </c>
      <c r="K95" s="205">
        <f t="shared" si="23"/>
        <v>0</v>
      </c>
      <c r="L95" s="111">
        <v>0</v>
      </c>
      <c r="M95" s="13"/>
      <c r="N95" s="13"/>
    </row>
    <row r="96" spans="1:14" ht="15">
      <c r="A96" s="94" t="s">
        <v>60</v>
      </c>
      <c r="B96" s="41">
        <v>4110</v>
      </c>
      <c r="C96" s="41">
        <v>570</v>
      </c>
      <c r="D96" s="196">
        <f>D97+D98+D99</f>
        <v>0</v>
      </c>
      <c r="E96" s="196">
        <f aca="true" t="shared" si="24" ref="E96:K96">E97+E98+E99</f>
        <v>0</v>
      </c>
      <c r="F96" s="196">
        <f t="shared" si="24"/>
        <v>0</v>
      </c>
      <c r="G96" s="196">
        <f t="shared" si="24"/>
        <v>0</v>
      </c>
      <c r="H96" s="196">
        <f t="shared" si="24"/>
        <v>0</v>
      </c>
      <c r="I96" s="196">
        <f t="shared" si="24"/>
        <v>0</v>
      </c>
      <c r="J96" s="196">
        <f t="shared" si="24"/>
        <v>0</v>
      </c>
      <c r="K96" s="196">
        <f t="shared" si="24"/>
        <v>0</v>
      </c>
      <c r="L96" s="111">
        <v>0</v>
      </c>
      <c r="M96" s="5"/>
      <c r="N96" s="5"/>
    </row>
    <row r="97" spans="1:14" ht="29.25" customHeight="1">
      <c r="A97" s="95" t="s">
        <v>61</v>
      </c>
      <c r="B97" s="39">
        <v>4111</v>
      </c>
      <c r="C97" s="39">
        <v>580</v>
      </c>
      <c r="D97" s="194">
        <v>0</v>
      </c>
      <c r="E97" s="194"/>
      <c r="F97" s="194">
        <v>0</v>
      </c>
      <c r="G97" s="194">
        <v>0</v>
      </c>
      <c r="H97" s="194">
        <v>0</v>
      </c>
      <c r="I97" s="194">
        <v>0</v>
      </c>
      <c r="J97" s="194">
        <v>0</v>
      </c>
      <c r="K97" s="194">
        <v>0</v>
      </c>
      <c r="L97" s="111">
        <v>0</v>
      </c>
      <c r="M97" s="5"/>
      <c r="N97" s="5"/>
    </row>
    <row r="98" spans="1:14" ht="27" customHeight="1">
      <c r="A98" s="95" t="s">
        <v>208</v>
      </c>
      <c r="B98" s="39">
        <v>4112</v>
      </c>
      <c r="C98" s="39">
        <v>590</v>
      </c>
      <c r="D98" s="194">
        <v>0</v>
      </c>
      <c r="E98" s="194">
        <v>0</v>
      </c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11">
        <v>0</v>
      </c>
      <c r="M98" s="5"/>
      <c r="N98" s="5"/>
    </row>
    <row r="99" spans="1:14" ht="15.75" customHeight="1">
      <c r="A99" s="95" t="s">
        <v>63</v>
      </c>
      <c r="B99" s="39">
        <v>4113</v>
      </c>
      <c r="C99" s="39">
        <v>600</v>
      </c>
      <c r="D99" s="194">
        <v>0</v>
      </c>
      <c r="E99" s="194">
        <v>0</v>
      </c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53"/>
      <c r="M99" s="5"/>
      <c r="N99" s="5"/>
    </row>
    <row r="100" spans="1:14" ht="12.75" customHeight="1" hidden="1">
      <c r="A100" s="180" t="s">
        <v>156</v>
      </c>
      <c r="B100" s="167">
        <v>4120</v>
      </c>
      <c r="C100" s="167"/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3.5" customHeight="1" hidden="1">
      <c r="A101" s="185" t="s">
        <v>64</v>
      </c>
      <c r="B101" s="174">
        <v>4121</v>
      </c>
      <c r="C101" s="174"/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16.5" customHeight="1" hidden="1">
      <c r="A102" s="185" t="s">
        <v>157</v>
      </c>
      <c r="B102" s="174">
        <v>4122</v>
      </c>
      <c r="C102" s="174"/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17.25" customHeight="1" hidden="1">
      <c r="A103" s="185" t="s">
        <v>66</v>
      </c>
      <c r="B103" s="174">
        <v>4123</v>
      </c>
      <c r="C103" s="174"/>
      <c r="D103" s="194"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s="14" customFormat="1" ht="17.25" customHeight="1" thickBot="1">
      <c r="A104" s="184" t="s">
        <v>67</v>
      </c>
      <c r="B104" s="165">
        <v>4200</v>
      </c>
      <c r="C104" s="165">
        <v>610</v>
      </c>
      <c r="D104" s="191">
        <f>D105</f>
        <v>0</v>
      </c>
      <c r="E104" s="191">
        <f aca="true" t="shared" si="25" ref="E104:K104">E105</f>
        <v>0</v>
      </c>
      <c r="F104" s="191">
        <f t="shared" si="25"/>
        <v>0</v>
      </c>
      <c r="G104" s="191">
        <f t="shared" si="25"/>
        <v>0</v>
      </c>
      <c r="H104" s="191">
        <f t="shared" si="25"/>
        <v>0</v>
      </c>
      <c r="I104" s="191">
        <f t="shared" si="25"/>
        <v>0</v>
      </c>
      <c r="J104" s="191">
        <f t="shared" si="25"/>
        <v>0</v>
      </c>
      <c r="K104" s="191">
        <f t="shared" si="25"/>
        <v>0</v>
      </c>
      <c r="L104" s="124">
        <v>0</v>
      </c>
      <c r="M104" s="13"/>
      <c r="N104" s="13"/>
    </row>
    <row r="105" spans="1:14" ht="15.75" customHeight="1">
      <c r="A105" s="146" t="s">
        <v>68</v>
      </c>
      <c r="B105" s="41">
        <v>4210</v>
      </c>
      <c r="C105" s="41">
        <v>620</v>
      </c>
      <c r="D105" s="203">
        <f aca="true" t="shared" si="26" ref="D105:D113">SUM(D106:D108)</f>
        <v>0</v>
      </c>
      <c r="E105" s="224"/>
      <c r="F105" s="224">
        <v>0</v>
      </c>
      <c r="G105" s="224">
        <v>0</v>
      </c>
      <c r="H105" s="224">
        <v>0</v>
      </c>
      <c r="I105" s="224">
        <v>0</v>
      </c>
      <c r="J105" s="224">
        <v>0</v>
      </c>
      <c r="K105" s="224">
        <v>0</v>
      </c>
      <c r="L105" s="10"/>
      <c r="M105" s="5"/>
      <c r="N105" s="5"/>
    </row>
    <row r="106" spans="1:14" ht="17.25" customHeight="1" hidden="1">
      <c r="A106" s="186" t="s">
        <v>69</v>
      </c>
      <c r="B106" s="41">
        <v>4220</v>
      </c>
      <c r="C106" s="41"/>
      <c r="D106" s="203">
        <f t="shared" si="26"/>
        <v>0</v>
      </c>
      <c r="E106" s="225"/>
      <c r="F106" s="225"/>
      <c r="G106" s="225"/>
      <c r="H106" s="225"/>
      <c r="I106" s="225"/>
      <c r="J106" s="225"/>
      <c r="K106" s="225"/>
      <c r="L106" s="10"/>
      <c r="M106" s="5"/>
      <c r="N106" s="5"/>
    </row>
    <row r="107" spans="1:14" ht="18.75" customHeight="1" hidden="1">
      <c r="A107" s="241"/>
      <c r="B107" s="174"/>
      <c r="C107" s="174"/>
      <c r="D107" s="203">
        <f t="shared" si="26"/>
        <v>0</v>
      </c>
      <c r="E107" s="225"/>
      <c r="F107" s="225"/>
      <c r="G107" s="225"/>
      <c r="H107" s="225"/>
      <c r="I107" s="225"/>
      <c r="J107" s="225"/>
      <c r="K107" s="225"/>
      <c r="L107" s="10"/>
      <c r="M107" s="5"/>
      <c r="N107" s="5"/>
    </row>
    <row r="108" spans="1:14" s="1" customFormat="1" ht="15" customHeight="1" hidden="1">
      <c r="A108" s="91"/>
      <c r="B108" s="142"/>
      <c r="C108" s="142"/>
      <c r="D108" s="203">
        <f t="shared" si="26"/>
        <v>0</v>
      </c>
      <c r="E108" s="226">
        <f aca="true" t="shared" si="27" ref="E108:K108">SUM(E109:E110)</f>
        <v>0</v>
      </c>
      <c r="F108" s="226">
        <f t="shared" si="27"/>
        <v>0</v>
      </c>
      <c r="G108" s="226">
        <f t="shared" si="27"/>
        <v>0</v>
      </c>
      <c r="H108" s="226">
        <f t="shared" si="27"/>
        <v>0</v>
      </c>
      <c r="I108" s="226">
        <f t="shared" si="27"/>
        <v>0</v>
      </c>
      <c r="J108" s="226">
        <f t="shared" si="27"/>
        <v>0</v>
      </c>
      <c r="K108" s="226">
        <f t="shared" si="27"/>
        <v>0</v>
      </c>
      <c r="L108" s="17"/>
      <c r="M108" s="18"/>
      <c r="N108" s="18"/>
    </row>
    <row r="109" spans="1:14" s="14" customFormat="1" ht="12" customHeight="1" hidden="1">
      <c r="A109" s="32"/>
      <c r="B109" s="141"/>
      <c r="C109" s="141"/>
      <c r="D109" s="203">
        <f t="shared" si="26"/>
        <v>0</v>
      </c>
      <c r="E109" s="227"/>
      <c r="F109" s="227"/>
      <c r="G109" s="227"/>
      <c r="H109" s="227"/>
      <c r="I109" s="227"/>
      <c r="J109" s="227"/>
      <c r="K109" s="227"/>
      <c r="L109" s="12"/>
      <c r="M109" s="13"/>
      <c r="N109" s="13"/>
    </row>
    <row r="110" spans="1:14" s="14" customFormat="1" ht="17.25" customHeight="1" hidden="1">
      <c r="A110" s="30"/>
      <c r="B110" s="141"/>
      <c r="C110" s="141"/>
      <c r="D110" s="203">
        <f t="shared" si="26"/>
        <v>0</v>
      </c>
      <c r="E110" s="227"/>
      <c r="F110" s="227"/>
      <c r="G110" s="227"/>
      <c r="H110" s="227"/>
      <c r="I110" s="227"/>
      <c r="J110" s="227"/>
      <c r="K110" s="227"/>
      <c r="L110" s="12"/>
      <c r="M110" s="13"/>
      <c r="N110" s="13"/>
    </row>
    <row r="111" spans="1:14" s="24" customFormat="1" ht="16.5" customHeight="1" hidden="1">
      <c r="A111" s="34"/>
      <c r="B111" s="25"/>
      <c r="C111" s="25"/>
      <c r="D111" s="203">
        <f t="shared" si="26"/>
        <v>0</v>
      </c>
      <c r="E111" s="216"/>
      <c r="F111" s="216"/>
      <c r="G111" s="216"/>
      <c r="H111" s="216"/>
      <c r="I111" s="216"/>
      <c r="J111" s="216"/>
      <c r="K111" s="216"/>
      <c r="L111" s="27"/>
      <c r="M111" s="28"/>
      <c r="N111" s="28"/>
    </row>
    <row r="112" spans="1:13" ht="15.75" customHeight="1" hidden="1">
      <c r="A112" s="147"/>
      <c r="B112" s="41"/>
      <c r="C112" s="41"/>
      <c r="D112" s="203">
        <f t="shared" si="26"/>
        <v>0</v>
      </c>
      <c r="E112" s="218"/>
      <c r="F112" s="218">
        <v>117890</v>
      </c>
      <c r="G112" s="218">
        <v>0</v>
      </c>
      <c r="H112" s="218">
        <v>0</v>
      </c>
      <c r="I112" s="218">
        <v>0</v>
      </c>
      <c r="J112" s="218">
        <v>0</v>
      </c>
      <c r="K112" s="218">
        <v>0</v>
      </c>
      <c r="L112" s="27"/>
      <c r="M112" s="28"/>
    </row>
    <row r="113" spans="1:11" ht="13.5" customHeight="1" hidden="1">
      <c r="A113" s="253"/>
      <c r="B113" s="187"/>
      <c r="C113" s="187"/>
      <c r="D113" s="223">
        <f t="shared" si="26"/>
        <v>0</v>
      </c>
      <c r="E113" s="220"/>
      <c r="F113" s="220"/>
      <c r="G113" s="220"/>
      <c r="H113" s="220"/>
      <c r="I113" s="220"/>
      <c r="J113" s="220"/>
      <c r="K113" s="220"/>
    </row>
    <row r="114" spans="1:11" ht="15.75" customHeight="1">
      <c r="A114" s="179" t="s">
        <v>79</v>
      </c>
      <c r="B114" s="174">
        <v>5000</v>
      </c>
      <c r="C114" s="174">
        <v>630</v>
      </c>
      <c r="D114" s="191" t="s">
        <v>154</v>
      </c>
      <c r="E114" s="191">
        <v>570768</v>
      </c>
      <c r="F114" s="231">
        <v>0</v>
      </c>
      <c r="G114" s="191" t="s">
        <v>154</v>
      </c>
      <c r="H114" s="191" t="s">
        <v>154</v>
      </c>
      <c r="I114" s="191" t="s">
        <v>154</v>
      </c>
      <c r="J114" s="191" t="s">
        <v>154</v>
      </c>
      <c r="K114" s="191" t="s">
        <v>154</v>
      </c>
    </row>
    <row r="115" spans="1:11" ht="15.75" customHeight="1">
      <c r="A115" s="145" t="s">
        <v>150</v>
      </c>
      <c r="B115" s="39">
        <v>9000</v>
      </c>
      <c r="C115" s="246">
        <v>640</v>
      </c>
      <c r="D115" s="231">
        <v>0</v>
      </c>
      <c r="E115" s="231"/>
      <c r="F115" s="231">
        <v>0</v>
      </c>
      <c r="G115" s="231">
        <v>0</v>
      </c>
      <c r="H115" s="231">
        <v>0</v>
      </c>
      <c r="I115" s="231">
        <v>0</v>
      </c>
      <c r="J115" s="231">
        <v>0</v>
      </c>
      <c r="K115" s="231">
        <v>0</v>
      </c>
    </row>
    <row r="116" spans="1:11" ht="12.75">
      <c r="A116" s="144"/>
      <c r="B116" s="37"/>
      <c r="C116" s="37"/>
      <c r="D116" s="37"/>
      <c r="E116" s="37"/>
      <c r="F116" s="37"/>
      <c r="G116" s="37"/>
      <c r="H116" s="37"/>
      <c r="I116" s="37"/>
      <c r="J116" s="37"/>
      <c r="K116" s="37"/>
    </row>
    <row r="117" ht="12.75" customHeight="1">
      <c r="A117" s="190" t="s">
        <v>168</v>
      </c>
    </row>
    <row r="118" ht="12.75" customHeight="1">
      <c r="A118" s="190"/>
    </row>
    <row r="119" ht="12.75" customHeight="1">
      <c r="A119" s="190"/>
    </row>
    <row r="120" spans="1:9" ht="15.75">
      <c r="A120" s="47" t="s">
        <v>183</v>
      </c>
      <c r="B120" s="108"/>
      <c r="C120" s="108"/>
      <c r="D120" s="49"/>
      <c r="E120" s="49"/>
      <c r="F120" s="49"/>
      <c r="G120" s="108"/>
      <c r="H120" s="108" t="s">
        <v>151</v>
      </c>
      <c r="I120" s="108"/>
    </row>
    <row r="121" spans="1:13" ht="15">
      <c r="A121" s="49"/>
      <c r="B121" s="321" t="s">
        <v>71</v>
      </c>
      <c r="C121" s="321"/>
      <c r="D121" s="49"/>
      <c r="E121" s="49"/>
      <c r="F121" s="49"/>
      <c r="G121" s="321" t="s">
        <v>173</v>
      </c>
      <c r="H121" s="321"/>
      <c r="I121" s="321"/>
      <c r="J121" s="322"/>
      <c r="K121" s="322"/>
      <c r="L121" s="322"/>
      <c r="M121" s="322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49"/>
    </row>
    <row r="123" spans="1:9" ht="15.75">
      <c r="A123" s="47" t="s">
        <v>177</v>
      </c>
      <c r="B123" s="108"/>
      <c r="C123" s="108"/>
      <c r="D123" s="49"/>
      <c r="E123" s="49"/>
      <c r="F123" s="49"/>
      <c r="G123" s="108"/>
      <c r="H123" s="108" t="s">
        <v>178</v>
      </c>
      <c r="I123" s="108"/>
    </row>
    <row r="124" spans="1:13" ht="15">
      <c r="A124" s="49"/>
      <c r="B124" s="321" t="s">
        <v>71</v>
      </c>
      <c r="C124" s="321"/>
      <c r="D124" s="49"/>
      <c r="E124" s="49"/>
      <c r="F124" s="49"/>
      <c r="G124" s="321" t="s">
        <v>174</v>
      </c>
      <c r="H124" s="321"/>
      <c r="I124" s="321"/>
      <c r="J124" s="322"/>
      <c r="K124" s="322"/>
      <c r="L124" s="322"/>
      <c r="M124" s="322"/>
    </row>
    <row r="126" ht="12.75">
      <c r="A126" t="s">
        <v>279</v>
      </c>
    </row>
    <row r="128" ht="12.75">
      <c r="A128" s="299" t="s">
        <v>259</v>
      </c>
    </row>
  </sheetData>
  <sheetProtection/>
  <mergeCells count="33">
    <mergeCell ref="A10:I10"/>
    <mergeCell ref="I1:K1"/>
    <mergeCell ref="I2:L4"/>
    <mergeCell ref="A3:D4"/>
    <mergeCell ref="A6:K6"/>
    <mergeCell ref="A7:K7"/>
    <mergeCell ref="B8:H8"/>
    <mergeCell ref="D21:D22"/>
    <mergeCell ref="E21:E22"/>
    <mergeCell ref="F17:I17"/>
    <mergeCell ref="A17:D17"/>
    <mergeCell ref="N17:R17"/>
    <mergeCell ref="I21:I22"/>
    <mergeCell ref="B124:C124"/>
    <mergeCell ref="G124:I124"/>
    <mergeCell ref="A11:I11"/>
    <mergeCell ref="A12:I12"/>
    <mergeCell ref="A14:I14"/>
    <mergeCell ref="A15:I15"/>
    <mergeCell ref="A16:I16"/>
    <mergeCell ref="A21:A22"/>
    <mergeCell ref="B21:B22"/>
    <mergeCell ref="C21:C22"/>
    <mergeCell ref="J124:M124"/>
    <mergeCell ref="J21:J22"/>
    <mergeCell ref="K21:K22"/>
    <mergeCell ref="L21:L22"/>
    <mergeCell ref="B121:C121"/>
    <mergeCell ref="G121:I121"/>
    <mergeCell ref="J121:M121"/>
    <mergeCell ref="F21:F22"/>
    <mergeCell ref="G21:G22"/>
    <mergeCell ref="H21:H22"/>
  </mergeCells>
  <printOptions horizontalCentered="1"/>
  <pageMargins left="0.31496062992125984" right="0.31496062992125984" top="0.5511811023622047" bottom="0.35433070866141736" header="0.31496062992125984" footer="0.31496062992125984"/>
  <pageSetup fitToHeight="10" horizontalDpi="600" verticalDpi="600" orientation="landscape" paperSize="9" scale="68" r:id="rId1"/>
  <rowBreaks count="2" manualBreakCount="2">
    <brk id="53" max="10" man="1"/>
    <brk id="94" max="10" man="1"/>
  </rowBreaks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128"/>
  <sheetViews>
    <sheetView view="pageBreakPreview" zoomScale="105" zoomScaleSheetLayoutView="105" zoomScalePageLayoutView="0" workbookViewId="0" topLeftCell="A57">
      <selection activeCell="J48" sqref="J48"/>
    </sheetView>
  </sheetViews>
  <sheetFormatPr defaultColWidth="9.00390625" defaultRowHeight="12.75"/>
  <cols>
    <col min="1" max="1" width="55.25390625" style="0" customWidth="1"/>
    <col min="2" max="2" width="15.25390625" style="0" customWidth="1"/>
    <col min="3" max="3" width="8.875" style="0" customWidth="1"/>
    <col min="4" max="4" width="18.25390625" style="0" customWidth="1"/>
    <col min="5" max="5" width="13.375" style="0" hidden="1" customWidth="1"/>
    <col min="6" max="6" width="16.375" style="0" customWidth="1"/>
    <col min="7" max="7" width="11.75390625" style="0" customWidth="1"/>
    <col min="8" max="8" width="16.125" style="0" customWidth="1"/>
    <col min="9" max="9" width="17.75390625" style="0" customWidth="1"/>
    <col min="10" max="10" width="16.625" style="0" customWidth="1"/>
    <col min="11" max="11" width="16.375" style="0" customWidth="1"/>
    <col min="12" max="12" width="0.617187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2" t="s">
        <v>170</v>
      </c>
      <c r="J1" s="312"/>
      <c r="K1" s="312"/>
      <c r="L1" s="1"/>
      <c r="M1" s="1"/>
    </row>
    <row r="2" spans="7:15" ht="12.75" customHeight="1">
      <c r="G2" s="8"/>
      <c r="H2" s="8"/>
      <c r="I2" s="310" t="s">
        <v>255</v>
      </c>
      <c r="J2" s="310"/>
      <c r="K2" s="310"/>
      <c r="L2" s="310"/>
      <c r="M2" s="8"/>
      <c r="N2" s="3"/>
      <c r="O2" s="3"/>
    </row>
    <row r="3" spans="1:15" ht="12.75">
      <c r="A3" s="310"/>
      <c r="B3" s="310"/>
      <c r="C3" s="310"/>
      <c r="D3" s="310"/>
      <c r="F3" s="8"/>
      <c r="G3" s="8"/>
      <c r="H3" s="8"/>
      <c r="I3" s="310"/>
      <c r="J3" s="310"/>
      <c r="K3" s="310"/>
      <c r="L3" s="310"/>
      <c r="M3" s="8"/>
      <c r="N3" s="3"/>
      <c r="O3" s="3"/>
    </row>
    <row r="4" spans="1:13" ht="29.25" customHeight="1">
      <c r="A4" s="310"/>
      <c r="B4" s="310"/>
      <c r="C4" s="310"/>
      <c r="D4" s="310"/>
      <c r="F4" s="8"/>
      <c r="G4" s="8"/>
      <c r="H4" s="8"/>
      <c r="I4" s="310"/>
      <c r="J4" s="310"/>
      <c r="K4" s="310"/>
      <c r="L4" s="310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11" t="s">
        <v>0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</row>
    <row r="7" spans="1:11" ht="15.75">
      <c r="A7" s="316" t="s">
        <v>171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</row>
    <row r="8" spans="2:11" ht="15.75">
      <c r="B8" s="315" t="s">
        <v>277</v>
      </c>
      <c r="C8" s="315"/>
      <c r="D8" s="315"/>
      <c r="E8" s="315"/>
      <c r="F8" s="315"/>
      <c r="G8" s="315"/>
      <c r="H8" s="315"/>
      <c r="K8" s="9"/>
    </row>
    <row r="9" spans="9:11" ht="12.75">
      <c r="I9" s="158"/>
      <c r="K9" s="9" t="s">
        <v>5</v>
      </c>
    </row>
    <row r="10" spans="1:11" ht="12.75">
      <c r="A10" s="302" t="s">
        <v>176</v>
      </c>
      <c r="B10" s="302"/>
      <c r="C10" s="302"/>
      <c r="D10" s="302"/>
      <c r="E10" s="302"/>
      <c r="F10" s="302"/>
      <c r="G10" s="302"/>
      <c r="H10" s="302"/>
      <c r="I10" s="302"/>
      <c r="J10" t="s">
        <v>2</v>
      </c>
      <c r="K10" s="106" t="s">
        <v>116</v>
      </c>
    </row>
    <row r="11" spans="1:11" ht="12.75">
      <c r="A11" s="302" t="s">
        <v>159</v>
      </c>
      <c r="B11" s="302"/>
      <c r="C11" s="302"/>
      <c r="D11" s="302"/>
      <c r="E11" s="302"/>
      <c r="F11" s="302"/>
      <c r="G11" s="302"/>
      <c r="H11" s="302"/>
      <c r="I11" s="302"/>
      <c r="J11" t="s">
        <v>3</v>
      </c>
      <c r="K11" s="107">
        <v>3510136600</v>
      </c>
    </row>
    <row r="12" spans="1:11" ht="12.75" customHeight="1" hidden="1">
      <c r="A12" s="318" t="s">
        <v>117</v>
      </c>
      <c r="B12" s="318"/>
      <c r="C12" s="318"/>
      <c r="D12" s="318"/>
      <c r="E12" s="318"/>
      <c r="F12" s="318"/>
      <c r="G12" s="318"/>
      <c r="H12" s="318"/>
      <c r="I12" s="318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02" t="s">
        <v>160</v>
      </c>
      <c r="B14" s="302"/>
      <c r="C14" s="302"/>
      <c r="D14" s="302"/>
      <c r="E14" s="302"/>
      <c r="F14" s="302"/>
      <c r="G14" s="302"/>
      <c r="H14" s="302"/>
      <c r="I14" s="302"/>
      <c r="K14" s="5"/>
    </row>
    <row r="15" spans="1:11" ht="12.75">
      <c r="A15" s="302" t="s">
        <v>114</v>
      </c>
      <c r="B15" s="302"/>
      <c r="C15" s="302"/>
      <c r="D15" s="302"/>
      <c r="E15" s="302"/>
      <c r="F15" s="302"/>
      <c r="G15" s="302"/>
      <c r="H15" s="302"/>
      <c r="I15" s="302"/>
      <c r="K15" s="5"/>
    </row>
    <row r="16" spans="1:9" ht="12.75">
      <c r="A16" s="302" t="s">
        <v>211</v>
      </c>
      <c r="B16" s="302"/>
      <c r="C16" s="302"/>
      <c r="D16" s="302"/>
      <c r="E16" s="302"/>
      <c r="F16" s="302"/>
      <c r="G16" s="302"/>
      <c r="H16" s="302"/>
      <c r="I16" s="302"/>
    </row>
    <row r="17" spans="1:20" ht="40.5" customHeight="1">
      <c r="A17" s="305" t="s">
        <v>256</v>
      </c>
      <c r="B17" s="305"/>
      <c r="C17" s="305"/>
      <c r="D17" s="305"/>
      <c r="E17" s="301"/>
      <c r="F17" s="324" t="s">
        <v>269</v>
      </c>
      <c r="G17" s="324"/>
      <c r="H17" s="324"/>
      <c r="I17" s="324"/>
      <c r="M17" s="5"/>
      <c r="N17" s="3"/>
      <c r="O17" s="3"/>
      <c r="P17" s="3"/>
      <c r="Q17" s="3"/>
      <c r="R17" s="3"/>
      <c r="S17" s="3"/>
      <c r="T17" s="3"/>
    </row>
    <row r="18" spans="1:13" ht="12.75">
      <c r="A18" s="6" t="s">
        <v>278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06" t="s">
        <v>6</v>
      </c>
      <c r="B21" s="303" t="s">
        <v>163</v>
      </c>
      <c r="C21" s="303" t="s">
        <v>8</v>
      </c>
      <c r="D21" s="303" t="s">
        <v>164</v>
      </c>
      <c r="E21" s="303" t="s">
        <v>10</v>
      </c>
      <c r="F21" s="303" t="s">
        <v>169</v>
      </c>
      <c r="G21" s="303" t="s">
        <v>165</v>
      </c>
      <c r="H21" s="303" t="s">
        <v>166</v>
      </c>
      <c r="I21" s="303" t="s">
        <v>179</v>
      </c>
      <c r="J21" s="303" t="s">
        <v>180</v>
      </c>
      <c r="K21" s="313" t="s">
        <v>167</v>
      </c>
      <c r="L21" s="319" t="s">
        <v>134</v>
      </c>
    </row>
    <row r="22" spans="1:12" ht="62.25" customHeight="1" thickBot="1">
      <c r="A22" s="307"/>
      <c r="B22" s="304"/>
      <c r="C22" s="304"/>
      <c r="D22" s="304"/>
      <c r="E22" s="304"/>
      <c r="F22" s="304"/>
      <c r="G22" s="304"/>
      <c r="H22" s="304"/>
      <c r="I22" s="304"/>
      <c r="J22" s="304"/>
      <c r="K22" s="314"/>
      <c r="L22" s="320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D25+D66+D95+D104</f>
        <v>1015700</v>
      </c>
      <c r="E24" s="191">
        <f aca="true" t="shared" si="0" ref="E24:K24">E25+E66+E95+E104</f>
        <v>0</v>
      </c>
      <c r="F24" s="191">
        <f>F27+F30+F44+F114</f>
        <v>242048</v>
      </c>
      <c r="G24" s="191">
        <f t="shared" si="0"/>
        <v>0</v>
      </c>
      <c r="H24" s="191">
        <f t="shared" si="0"/>
        <v>201834.55999999997</v>
      </c>
      <c r="I24" s="191">
        <f t="shared" si="0"/>
        <v>201834.55999999997</v>
      </c>
      <c r="J24" s="191">
        <f t="shared" si="0"/>
        <v>199564.27</v>
      </c>
      <c r="K24" s="191">
        <f t="shared" si="0"/>
        <v>0</v>
      </c>
      <c r="L24" s="113">
        <f>L25+L60</f>
        <v>0</v>
      </c>
      <c r="M24" s="5"/>
      <c r="N24" s="5"/>
    </row>
    <row r="25" spans="1:14" ht="27" customHeight="1">
      <c r="A25" s="247" t="s">
        <v>206</v>
      </c>
      <c r="B25" s="46">
        <v>2000</v>
      </c>
      <c r="C25" s="166" t="s">
        <v>81</v>
      </c>
      <c r="D25" s="191">
        <f>D26+D31+D54+D57+D61+D65</f>
        <v>1015700</v>
      </c>
      <c r="E25" s="191">
        <f aca="true" t="shared" si="1" ref="E25:K25">E26+E31+E54+E57+E61+E65</f>
        <v>0</v>
      </c>
      <c r="F25" s="191">
        <v>0</v>
      </c>
      <c r="G25" s="191">
        <f t="shared" si="1"/>
        <v>0</v>
      </c>
      <c r="H25" s="191">
        <f t="shared" si="1"/>
        <v>201834.55999999997</v>
      </c>
      <c r="I25" s="191">
        <f t="shared" si="1"/>
        <v>201834.55999999997</v>
      </c>
      <c r="J25" s="191">
        <f t="shared" si="1"/>
        <v>199564.27</v>
      </c>
      <c r="K25" s="191">
        <f t="shared" si="1"/>
        <v>0</v>
      </c>
      <c r="L25" s="113">
        <f>L26+L52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965500</v>
      </c>
      <c r="E26" s="191">
        <f aca="true" t="shared" si="2" ref="E26:K26">E27+E30</f>
        <v>0</v>
      </c>
      <c r="F26" s="191">
        <v>0</v>
      </c>
      <c r="G26" s="191">
        <f t="shared" si="2"/>
        <v>0</v>
      </c>
      <c r="H26" s="191">
        <f t="shared" si="2"/>
        <v>189103.72999999998</v>
      </c>
      <c r="I26" s="191">
        <f t="shared" si="2"/>
        <v>189103.72999999998</v>
      </c>
      <c r="J26" s="191">
        <f t="shared" si="2"/>
        <v>189103.72999999998</v>
      </c>
      <c r="K26" s="191">
        <f t="shared" si="2"/>
        <v>0</v>
      </c>
      <c r="L26" s="125">
        <f>SUM(L27,L30,L31,L42,L43,L44,L51)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708400</v>
      </c>
      <c r="E27" s="192">
        <f aca="true" t="shared" si="3" ref="E27:K27">E28+E29</f>
        <v>0</v>
      </c>
      <c r="F27" s="192">
        <v>160188</v>
      </c>
      <c r="G27" s="192">
        <f t="shared" si="3"/>
        <v>0</v>
      </c>
      <c r="H27" s="192">
        <f t="shared" si="3"/>
        <v>138144.96</v>
      </c>
      <c r="I27" s="192">
        <f t="shared" si="3"/>
        <v>138144.96</v>
      </c>
      <c r="J27" s="192">
        <f t="shared" si="3"/>
        <v>138144.96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708400</v>
      </c>
      <c r="E28" s="194"/>
      <c r="F28" s="194">
        <v>0</v>
      </c>
      <c r="G28" s="194">
        <v>0</v>
      </c>
      <c r="H28" s="194">
        <v>138144.96</v>
      </c>
      <c r="I28" s="194">
        <v>138144.96</v>
      </c>
      <c r="J28" s="194">
        <v>138144.96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257100</v>
      </c>
      <c r="E30" s="196"/>
      <c r="F30" s="196">
        <v>58849</v>
      </c>
      <c r="G30" s="196"/>
      <c r="H30" s="196">
        <v>50958.77</v>
      </c>
      <c r="I30" s="196">
        <v>50958.77</v>
      </c>
      <c r="J30" s="196">
        <v>50958.77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D32+D33+D34+D35+D42+D43+D44+D51</f>
        <v>47700</v>
      </c>
      <c r="E31" s="191">
        <f aca="true" t="shared" si="4" ref="E31:K31">E32+E33+E34+E35+E42+E43+E44+E51</f>
        <v>0</v>
      </c>
      <c r="F31" s="191">
        <v>0</v>
      </c>
      <c r="G31" s="191">
        <f t="shared" si="4"/>
        <v>0</v>
      </c>
      <c r="H31" s="191">
        <f t="shared" si="4"/>
        <v>12730.83</v>
      </c>
      <c r="I31" s="191">
        <f t="shared" si="4"/>
        <v>12730.83</v>
      </c>
      <c r="J31" s="191">
        <f t="shared" si="4"/>
        <v>10460.54</v>
      </c>
      <c r="K31" s="191">
        <f t="shared" si="4"/>
        <v>0</v>
      </c>
      <c r="L31" s="115">
        <f>SUM(L32:L36,L37:L37)</f>
        <v>0</v>
      </c>
      <c r="M31" s="13"/>
      <c r="N31" s="13"/>
    </row>
    <row r="32" spans="1:14" ht="17.25" customHeight="1">
      <c r="A32" s="239" t="s">
        <v>21</v>
      </c>
      <c r="B32" s="167">
        <v>2210</v>
      </c>
      <c r="C32" s="168" t="s">
        <v>88</v>
      </c>
      <c r="D32" s="196">
        <v>10400</v>
      </c>
      <c r="E32" s="196"/>
      <c r="F32" s="196">
        <v>0</v>
      </c>
      <c r="G32" s="196">
        <v>0</v>
      </c>
      <c r="H32" s="196">
        <v>2983.3</v>
      </c>
      <c r="I32" s="196">
        <v>2983.3</v>
      </c>
      <c r="J32" s="196">
        <v>2983.3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f aca="true" t="shared" si="5" ref="K33:K42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f t="shared" si="5"/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8063</v>
      </c>
      <c r="E35" s="196"/>
      <c r="F35" s="196">
        <v>0</v>
      </c>
      <c r="G35" s="196">
        <v>0</v>
      </c>
      <c r="H35" s="196">
        <v>2329.94</v>
      </c>
      <c r="I35" s="196">
        <v>2329.94</v>
      </c>
      <c r="J35" s="196">
        <v>59.65</v>
      </c>
      <c r="K35" s="196">
        <f t="shared" si="5"/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f t="shared" si="5"/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f t="shared" si="5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>
        <v>0</v>
      </c>
      <c r="J38" s="196">
        <v>0</v>
      </c>
      <c r="K38" s="196">
        <f t="shared" si="5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v>0</v>
      </c>
      <c r="E39" s="196"/>
      <c r="F39" s="196">
        <v>0</v>
      </c>
      <c r="G39" s="196">
        <v>0</v>
      </c>
      <c r="H39" s="196">
        <v>0</v>
      </c>
      <c r="I39" s="196"/>
      <c r="J39" s="196"/>
      <c r="K39" s="196">
        <f t="shared" si="5"/>
        <v>0</v>
      </c>
      <c r="L39" s="116">
        <v>0</v>
      </c>
      <c r="M39" s="5"/>
      <c r="N39" s="5"/>
    </row>
    <row r="40" spans="1:14" ht="13.5" customHeight="1" hidden="1" thickBot="1">
      <c r="A40" s="101" t="s">
        <v>28</v>
      </c>
      <c r="B40" s="39">
        <v>1139</v>
      </c>
      <c r="C40" s="39"/>
      <c r="D40" s="196">
        <v>0</v>
      </c>
      <c r="E40" s="196"/>
      <c r="F40" s="196">
        <v>0</v>
      </c>
      <c r="G40" s="196">
        <v>0</v>
      </c>
      <c r="H40" s="196">
        <v>0</v>
      </c>
      <c r="I40" s="196"/>
      <c r="J40" s="196"/>
      <c r="K40" s="196">
        <f t="shared" si="5"/>
        <v>0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270">
        <v>4</v>
      </c>
      <c r="E41" s="270">
        <v>5</v>
      </c>
      <c r="F41" s="270">
        <v>5</v>
      </c>
      <c r="G41" s="270">
        <v>6</v>
      </c>
      <c r="H41" s="270">
        <v>7</v>
      </c>
      <c r="I41" s="270">
        <v>8</v>
      </c>
      <c r="J41" s="270">
        <v>9</v>
      </c>
      <c r="K41" s="270">
        <v>10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1000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f t="shared" si="5"/>
        <v>0</v>
      </c>
      <c r="L42" s="117">
        <v>0</v>
      </c>
      <c r="M42" s="13"/>
      <c r="N42" s="13"/>
    </row>
    <row r="43" spans="1:14" s="14" customFormat="1" ht="15">
      <c r="A43" s="103" t="s">
        <v>190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f>H43-I43</f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28237</v>
      </c>
      <c r="E44" s="192">
        <f aca="true" t="shared" si="6" ref="E44:K44">E45+E46+E47+E48+E49</f>
        <v>0</v>
      </c>
      <c r="F44" s="192">
        <v>15110</v>
      </c>
      <c r="G44" s="192">
        <f t="shared" si="6"/>
        <v>0</v>
      </c>
      <c r="H44" s="192">
        <f t="shared" si="6"/>
        <v>7417.59</v>
      </c>
      <c r="I44" s="192">
        <f t="shared" si="6"/>
        <v>7417.59</v>
      </c>
      <c r="J44" s="192">
        <f t="shared" si="6"/>
        <v>7417.59</v>
      </c>
      <c r="K44" s="192">
        <f t="shared" si="6"/>
        <v>0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200">
        <v>18900</v>
      </c>
      <c r="E45" s="200"/>
      <c r="F45" s="200">
        <v>0</v>
      </c>
      <c r="G45" s="200">
        <v>0</v>
      </c>
      <c r="H45" s="200">
        <v>4047.33</v>
      </c>
      <c r="I45" s="200">
        <v>4047.33</v>
      </c>
      <c r="J45" s="200">
        <v>4047.33</v>
      </c>
      <c r="K45" s="200">
        <f aca="true" t="shared" si="7" ref="K45:K53">H45-I45</f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200">
        <v>600</v>
      </c>
      <c r="E46" s="200"/>
      <c r="F46" s="200">
        <v>0</v>
      </c>
      <c r="G46" s="200">
        <v>0</v>
      </c>
      <c r="H46" s="200">
        <v>140.97</v>
      </c>
      <c r="I46" s="200">
        <v>140.97</v>
      </c>
      <c r="J46" s="200">
        <v>140.97</v>
      </c>
      <c r="K46" s="200">
        <f t="shared" si="7"/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200">
        <v>8737</v>
      </c>
      <c r="E47" s="200"/>
      <c r="F47" s="200">
        <v>0</v>
      </c>
      <c r="G47" s="200">
        <v>0</v>
      </c>
      <c r="H47" s="200">
        <v>3229.29</v>
      </c>
      <c r="I47" s="200">
        <v>3229.29</v>
      </c>
      <c r="J47" s="200">
        <v>3229.29</v>
      </c>
      <c r="K47" s="200">
        <f t="shared" si="7"/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200">
        <v>0</v>
      </c>
      <c r="E48" s="200"/>
      <c r="F48" s="200">
        <v>0</v>
      </c>
      <c r="G48" s="200">
        <v>0</v>
      </c>
      <c r="H48" s="200">
        <v>0</v>
      </c>
      <c r="I48" s="200">
        <v>0</v>
      </c>
      <c r="J48" s="200">
        <v>0</v>
      </c>
      <c r="K48" s="200">
        <f t="shared" si="7"/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200">
        <v>0</v>
      </c>
      <c r="E49" s="200"/>
      <c r="F49" s="200">
        <v>0</v>
      </c>
      <c r="G49" s="200">
        <v>0</v>
      </c>
      <c r="H49" s="200">
        <v>0</v>
      </c>
      <c r="I49" s="200">
        <v>0</v>
      </c>
      <c r="J49" s="200">
        <v>0</v>
      </c>
      <c r="K49" s="200">
        <f t="shared" si="7"/>
        <v>0</v>
      </c>
      <c r="L49" s="116">
        <v>0</v>
      </c>
      <c r="M49" s="5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9">
        <v>0</v>
      </c>
      <c r="E50" s="199"/>
      <c r="F50" s="199">
        <v>0</v>
      </c>
      <c r="G50" s="199">
        <v>0</v>
      </c>
      <c r="H50" s="199">
        <v>0</v>
      </c>
      <c r="I50" s="199">
        <v>0</v>
      </c>
      <c r="J50" s="199">
        <v>0</v>
      </c>
      <c r="K50" s="196">
        <f t="shared" si="7"/>
        <v>0</v>
      </c>
      <c r="L50" s="116">
        <v>0</v>
      </c>
      <c r="M50" s="5"/>
      <c r="N50" s="5"/>
    </row>
    <row r="51" spans="1:14" s="14" customFormat="1" ht="29.25" customHeight="1">
      <c r="A51" s="103" t="s">
        <v>191</v>
      </c>
      <c r="B51" s="167">
        <v>2280</v>
      </c>
      <c r="C51" s="167">
        <v>210</v>
      </c>
      <c r="D51" s="196">
        <f>D52+D53</f>
        <v>0</v>
      </c>
      <c r="E51" s="196">
        <f aca="true" t="shared" si="8" ref="E51:K51">E52+E53</f>
        <v>0</v>
      </c>
      <c r="F51" s="196">
        <f t="shared" si="8"/>
        <v>0</v>
      </c>
      <c r="G51" s="196">
        <f t="shared" si="8"/>
        <v>0</v>
      </c>
      <c r="H51" s="196">
        <f t="shared" si="8"/>
        <v>0</v>
      </c>
      <c r="I51" s="196">
        <f t="shared" si="8"/>
        <v>0</v>
      </c>
      <c r="J51" s="196">
        <f t="shared" si="8"/>
        <v>0</v>
      </c>
      <c r="K51" s="196">
        <f t="shared" si="8"/>
        <v>0</v>
      </c>
      <c r="L51" s="117">
        <v>0</v>
      </c>
      <c r="M51" s="13"/>
      <c r="N51" s="13"/>
    </row>
    <row r="52" spans="1:14" s="37" customFormat="1" ht="28.5">
      <c r="A52" s="104" t="s">
        <v>98</v>
      </c>
      <c r="B52" s="39">
        <v>2281</v>
      </c>
      <c r="C52" s="39">
        <v>220</v>
      </c>
      <c r="D52" s="194"/>
      <c r="E52" s="194"/>
      <c r="F52" s="194">
        <v>0</v>
      </c>
      <c r="G52" s="194">
        <v>0</v>
      </c>
      <c r="H52" s="194">
        <v>0</v>
      </c>
      <c r="I52" s="194">
        <v>0</v>
      </c>
      <c r="J52" s="194">
        <v>0</v>
      </c>
      <c r="K52" s="200">
        <f t="shared" si="7"/>
        <v>0</v>
      </c>
      <c r="L52" s="116">
        <f>L55</f>
        <v>0</v>
      </c>
      <c r="M52" s="36"/>
      <c r="N52" s="36"/>
    </row>
    <row r="53" spans="1:14" s="37" customFormat="1" ht="32.25" customHeight="1">
      <c r="A53" s="104" t="s">
        <v>172</v>
      </c>
      <c r="B53" s="39">
        <v>2282</v>
      </c>
      <c r="C53" s="39">
        <v>230</v>
      </c>
      <c r="D53" s="194">
        <v>0</v>
      </c>
      <c r="E53" s="194"/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200">
        <f t="shared" si="7"/>
        <v>0</v>
      </c>
      <c r="L53" s="116">
        <v>0</v>
      </c>
      <c r="M53" s="36"/>
      <c r="N53" s="36"/>
    </row>
    <row r="54" spans="1:14" ht="15.75" customHeight="1">
      <c r="A54" s="175" t="s">
        <v>192</v>
      </c>
      <c r="B54" s="165">
        <v>2400</v>
      </c>
      <c r="C54" s="165">
        <v>240</v>
      </c>
      <c r="D54" s="201">
        <f>D55+D56</f>
        <v>0</v>
      </c>
      <c r="E54" s="201">
        <f aca="true" t="shared" si="9" ref="E54:K54">E55+E56</f>
        <v>0</v>
      </c>
      <c r="F54" s="201">
        <f t="shared" si="9"/>
        <v>0</v>
      </c>
      <c r="G54" s="201">
        <f t="shared" si="9"/>
        <v>0</v>
      </c>
      <c r="H54" s="201">
        <f t="shared" si="9"/>
        <v>0</v>
      </c>
      <c r="I54" s="201">
        <f t="shared" si="9"/>
        <v>0</v>
      </c>
      <c r="J54" s="201">
        <f t="shared" si="9"/>
        <v>0</v>
      </c>
      <c r="K54" s="201">
        <f t="shared" si="9"/>
        <v>0</v>
      </c>
      <c r="L54" s="116">
        <v>0</v>
      </c>
      <c r="M54" s="5"/>
      <c r="N54" s="5"/>
    </row>
    <row r="55" spans="1:14" s="14" customFormat="1" ht="15" customHeight="1">
      <c r="A55" s="176" t="s">
        <v>193</v>
      </c>
      <c r="B55" s="167">
        <v>2410</v>
      </c>
      <c r="C55" s="167">
        <v>250</v>
      </c>
      <c r="D55" s="196">
        <f aca="true" t="shared" si="10" ref="D55:K55">D58</f>
        <v>0</v>
      </c>
      <c r="E55" s="196">
        <f t="shared" si="10"/>
        <v>0</v>
      </c>
      <c r="F55" s="196">
        <f t="shared" si="10"/>
        <v>0</v>
      </c>
      <c r="G55" s="196">
        <f t="shared" si="10"/>
        <v>0</v>
      </c>
      <c r="H55" s="196">
        <f t="shared" si="10"/>
        <v>0</v>
      </c>
      <c r="I55" s="196">
        <f t="shared" si="10"/>
        <v>0</v>
      </c>
      <c r="J55" s="196">
        <f t="shared" si="10"/>
        <v>0</v>
      </c>
      <c r="K55" s="196">
        <f t="shared" si="10"/>
        <v>0</v>
      </c>
      <c r="L55" s="115">
        <f>SUM(L56:L58)</f>
        <v>0</v>
      </c>
      <c r="M55" s="13"/>
      <c r="N55" s="13"/>
    </row>
    <row r="56" spans="1:14" s="14" customFormat="1" ht="15">
      <c r="A56" s="176" t="s">
        <v>194</v>
      </c>
      <c r="B56" s="167">
        <v>2420</v>
      </c>
      <c r="C56" s="167">
        <v>260</v>
      </c>
      <c r="D56" s="196">
        <v>0</v>
      </c>
      <c r="E56" s="196"/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16">
        <v>0</v>
      </c>
      <c r="M56" s="13"/>
      <c r="N56" s="13"/>
    </row>
    <row r="57" spans="1:14" s="14" customFormat="1" ht="15.75">
      <c r="A57" s="175" t="s">
        <v>195</v>
      </c>
      <c r="B57" s="165">
        <v>2600</v>
      </c>
      <c r="C57" s="165">
        <v>270</v>
      </c>
      <c r="D57" s="201">
        <f>D58+D59+D60</f>
        <v>0</v>
      </c>
      <c r="E57" s="201">
        <f aca="true" t="shared" si="11" ref="E57:K57">E58+E59+E60</f>
        <v>0</v>
      </c>
      <c r="F57" s="201">
        <f t="shared" si="11"/>
        <v>0</v>
      </c>
      <c r="G57" s="201">
        <f t="shared" si="11"/>
        <v>0</v>
      </c>
      <c r="H57" s="201">
        <f t="shared" si="11"/>
        <v>0</v>
      </c>
      <c r="I57" s="201">
        <f t="shared" si="11"/>
        <v>0</v>
      </c>
      <c r="J57" s="201">
        <f t="shared" si="11"/>
        <v>0</v>
      </c>
      <c r="K57" s="201">
        <f t="shared" si="11"/>
        <v>0</v>
      </c>
      <c r="L57" s="116">
        <v>0</v>
      </c>
      <c r="M57" s="13"/>
      <c r="N57" s="13"/>
    </row>
    <row r="58" spans="1:14" s="14" customFormat="1" ht="28.5" customHeight="1">
      <c r="A58" s="176" t="s">
        <v>207</v>
      </c>
      <c r="B58" s="167">
        <v>2610</v>
      </c>
      <c r="C58" s="167">
        <v>280</v>
      </c>
      <c r="D58" s="192">
        <f aca="true" t="shared" si="12" ref="D58:L58">SUM(D59:D61)</f>
        <v>0</v>
      </c>
      <c r="E58" s="192">
        <f t="shared" si="12"/>
        <v>0</v>
      </c>
      <c r="F58" s="192">
        <f t="shared" si="12"/>
        <v>0</v>
      </c>
      <c r="G58" s="192">
        <f t="shared" si="12"/>
        <v>0</v>
      </c>
      <c r="H58" s="192">
        <f t="shared" si="12"/>
        <v>0</v>
      </c>
      <c r="I58" s="192">
        <f t="shared" si="12"/>
        <v>0</v>
      </c>
      <c r="J58" s="192">
        <f t="shared" si="12"/>
        <v>0</v>
      </c>
      <c r="K58" s="192">
        <f t="shared" si="12"/>
        <v>0</v>
      </c>
      <c r="L58" s="115">
        <f t="shared" si="12"/>
        <v>0</v>
      </c>
      <c r="M58" s="13"/>
      <c r="N58" s="13"/>
    </row>
    <row r="59" spans="1:14" ht="31.5" customHeight="1">
      <c r="A59" s="176" t="s">
        <v>55</v>
      </c>
      <c r="B59" s="167">
        <v>2620</v>
      </c>
      <c r="C59" s="167">
        <v>290</v>
      </c>
      <c r="D59" s="196">
        <v>0</v>
      </c>
      <c r="E59" s="196"/>
      <c r="F59" s="196">
        <v>0</v>
      </c>
      <c r="G59" s="196">
        <v>0</v>
      </c>
      <c r="H59" s="196">
        <v>0</v>
      </c>
      <c r="I59" s="196">
        <v>0</v>
      </c>
      <c r="J59" s="196">
        <v>0</v>
      </c>
      <c r="K59" s="196">
        <v>0</v>
      </c>
      <c r="L59" s="116">
        <v>0</v>
      </c>
      <c r="M59" s="5"/>
      <c r="N59" s="5"/>
    </row>
    <row r="60" spans="1:14" ht="30.75" customHeight="1">
      <c r="A60" s="176" t="s">
        <v>196</v>
      </c>
      <c r="B60" s="167">
        <v>2630</v>
      </c>
      <c r="C60" s="167">
        <v>300</v>
      </c>
      <c r="D60" s="196">
        <v>0</v>
      </c>
      <c r="E60" s="196"/>
      <c r="F60" s="196">
        <v>0</v>
      </c>
      <c r="G60" s="196">
        <v>0</v>
      </c>
      <c r="H60" s="196">
        <v>0</v>
      </c>
      <c r="I60" s="196">
        <v>0</v>
      </c>
      <c r="J60" s="196">
        <v>0</v>
      </c>
      <c r="K60" s="196">
        <v>0</v>
      </c>
      <c r="L60" s="121">
        <v>0</v>
      </c>
      <c r="M60" s="5"/>
      <c r="N60" s="5"/>
    </row>
    <row r="61" spans="1:14" ht="19.5" customHeight="1">
      <c r="A61" s="169" t="s">
        <v>197</v>
      </c>
      <c r="B61" s="165">
        <v>2700</v>
      </c>
      <c r="C61" s="165">
        <v>310</v>
      </c>
      <c r="D61" s="201">
        <f>D62+D63+D64</f>
        <v>0</v>
      </c>
      <c r="E61" s="201">
        <f aca="true" t="shared" si="13" ref="E61:K61">E62+E63+E64</f>
        <v>0</v>
      </c>
      <c r="F61" s="201">
        <f t="shared" si="13"/>
        <v>0</v>
      </c>
      <c r="G61" s="201">
        <f t="shared" si="13"/>
        <v>0</v>
      </c>
      <c r="H61" s="201">
        <f t="shared" si="13"/>
        <v>0</v>
      </c>
      <c r="I61" s="201">
        <f t="shared" si="13"/>
        <v>0</v>
      </c>
      <c r="J61" s="201">
        <f t="shared" si="13"/>
        <v>0</v>
      </c>
      <c r="K61" s="201">
        <f t="shared" si="13"/>
        <v>0</v>
      </c>
      <c r="L61" s="121">
        <v>0</v>
      </c>
      <c r="M61" s="5"/>
      <c r="N61" s="5"/>
    </row>
    <row r="62" spans="1:14" s="14" customFormat="1" ht="17.25" customHeight="1">
      <c r="A62" s="172" t="s">
        <v>43</v>
      </c>
      <c r="B62" s="167">
        <v>2710</v>
      </c>
      <c r="C62" s="167">
        <v>320</v>
      </c>
      <c r="D62" s="196">
        <v>0</v>
      </c>
      <c r="E62" s="196"/>
      <c r="F62" s="196">
        <v>0</v>
      </c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11">
        <v>0</v>
      </c>
      <c r="M62" s="13"/>
      <c r="N62" s="13"/>
    </row>
    <row r="63" spans="1:14" s="1" customFormat="1" ht="15" customHeight="1">
      <c r="A63" s="172" t="s">
        <v>73</v>
      </c>
      <c r="B63" s="167">
        <v>2720</v>
      </c>
      <c r="C63" s="167">
        <v>330</v>
      </c>
      <c r="D63" s="211">
        <f aca="true" t="shared" si="14" ref="D63:L63">SUM(D64,D76,D77)</f>
        <v>0</v>
      </c>
      <c r="E63" s="211">
        <f t="shared" si="14"/>
        <v>0</v>
      </c>
      <c r="F63" s="211">
        <f t="shared" si="14"/>
        <v>0</v>
      </c>
      <c r="G63" s="211">
        <f t="shared" si="14"/>
        <v>0</v>
      </c>
      <c r="H63" s="211">
        <f t="shared" si="14"/>
        <v>0</v>
      </c>
      <c r="I63" s="211">
        <f t="shared" si="14"/>
        <v>0</v>
      </c>
      <c r="J63" s="211">
        <f t="shared" si="14"/>
        <v>0</v>
      </c>
      <c r="K63" s="211">
        <f t="shared" si="14"/>
        <v>0</v>
      </c>
      <c r="L63" s="118">
        <f t="shared" si="14"/>
        <v>0</v>
      </c>
      <c r="M63" s="18"/>
      <c r="N63" s="18"/>
    </row>
    <row r="64" spans="1:14" s="1" customFormat="1" ht="14.25" customHeight="1">
      <c r="A64" s="172" t="s">
        <v>198</v>
      </c>
      <c r="B64" s="167">
        <v>2730</v>
      </c>
      <c r="C64" s="167">
        <v>340</v>
      </c>
      <c r="D64" s="211">
        <v>0</v>
      </c>
      <c r="E64" s="211">
        <f aca="true" t="shared" si="15" ref="E64:L64">SUM(E65:E66,E71)</f>
        <v>0</v>
      </c>
      <c r="F64" s="211">
        <f t="shared" si="15"/>
        <v>0</v>
      </c>
      <c r="G64" s="211">
        <f t="shared" si="15"/>
        <v>0</v>
      </c>
      <c r="H64" s="211">
        <f t="shared" si="15"/>
        <v>0</v>
      </c>
      <c r="I64" s="211">
        <f t="shared" si="15"/>
        <v>0</v>
      </c>
      <c r="J64" s="211">
        <f t="shared" si="15"/>
        <v>0</v>
      </c>
      <c r="K64" s="211">
        <f t="shared" si="15"/>
        <v>0</v>
      </c>
      <c r="L64" s="118">
        <f t="shared" si="15"/>
        <v>0</v>
      </c>
      <c r="M64" s="18"/>
      <c r="N64" s="18"/>
    </row>
    <row r="65" spans="1:14" s="14" customFormat="1" ht="16.5" customHeight="1">
      <c r="A65" s="169" t="s">
        <v>199</v>
      </c>
      <c r="B65" s="165">
        <v>2800</v>
      </c>
      <c r="C65" s="165">
        <v>350</v>
      </c>
      <c r="D65" s="201">
        <v>2500</v>
      </c>
      <c r="E65" s="201"/>
      <c r="F65" s="201">
        <v>0</v>
      </c>
      <c r="G65" s="201">
        <v>0</v>
      </c>
      <c r="H65" s="201">
        <v>0</v>
      </c>
      <c r="I65" s="201">
        <v>0</v>
      </c>
      <c r="J65" s="201">
        <v>0</v>
      </c>
      <c r="K65" s="201">
        <v>0</v>
      </c>
      <c r="L65" s="111">
        <v>0</v>
      </c>
      <c r="M65" s="13"/>
      <c r="N65" s="13"/>
    </row>
    <row r="66" spans="1:14" s="14" customFormat="1" ht="15.75" customHeight="1">
      <c r="A66" s="178" t="s">
        <v>46</v>
      </c>
      <c r="B66" s="46">
        <v>3000</v>
      </c>
      <c r="C66" s="46">
        <v>360</v>
      </c>
      <c r="D66" s="267">
        <f>D67+D90</f>
        <v>0</v>
      </c>
      <c r="E66" s="267">
        <f aca="true" t="shared" si="16" ref="E66:K66">E67+E90</f>
        <v>0</v>
      </c>
      <c r="F66" s="267">
        <f t="shared" si="16"/>
        <v>0</v>
      </c>
      <c r="G66" s="267">
        <f t="shared" si="16"/>
        <v>0</v>
      </c>
      <c r="H66" s="267">
        <f t="shared" si="16"/>
        <v>0</v>
      </c>
      <c r="I66" s="267">
        <f t="shared" si="16"/>
        <v>0</v>
      </c>
      <c r="J66" s="267">
        <f t="shared" si="16"/>
        <v>0</v>
      </c>
      <c r="K66" s="267">
        <f t="shared" si="16"/>
        <v>0</v>
      </c>
      <c r="L66" s="111">
        <v>0</v>
      </c>
      <c r="M66" s="13"/>
      <c r="N66" s="13"/>
    </row>
    <row r="67" spans="1:14" ht="14.25" customHeight="1">
      <c r="A67" s="105" t="s">
        <v>47</v>
      </c>
      <c r="B67" s="46">
        <v>3100</v>
      </c>
      <c r="C67" s="46">
        <v>370</v>
      </c>
      <c r="D67" s="201">
        <f>D68+D69+D74+D78+D88+D89</f>
        <v>0</v>
      </c>
      <c r="E67" s="201">
        <f aca="true" t="shared" si="17" ref="E67:K67">E68+E69+E74+E78+E88+E89</f>
        <v>0</v>
      </c>
      <c r="F67" s="201">
        <f t="shared" si="17"/>
        <v>0</v>
      </c>
      <c r="G67" s="201">
        <f t="shared" si="17"/>
        <v>0</v>
      </c>
      <c r="H67" s="201">
        <f t="shared" si="17"/>
        <v>0</v>
      </c>
      <c r="I67" s="201">
        <f t="shared" si="17"/>
        <v>0</v>
      </c>
      <c r="J67" s="201">
        <f t="shared" si="17"/>
        <v>0</v>
      </c>
      <c r="K67" s="201">
        <f t="shared" si="17"/>
        <v>0</v>
      </c>
      <c r="L67" s="111">
        <v>0</v>
      </c>
      <c r="M67" s="5"/>
      <c r="N67" s="5"/>
    </row>
    <row r="68" spans="1:14" ht="29.25" customHeight="1">
      <c r="A68" s="176" t="s">
        <v>48</v>
      </c>
      <c r="B68" s="167">
        <v>3110</v>
      </c>
      <c r="C68" s="167">
        <v>380</v>
      </c>
      <c r="D68" s="196">
        <v>0</v>
      </c>
      <c r="E68" s="196"/>
      <c r="F68" s="196">
        <v>0</v>
      </c>
      <c r="G68" s="196">
        <v>0</v>
      </c>
      <c r="H68" s="196">
        <v>0</v>
      </c>
      <c r="I68" s="196">
        <v>0</v>
      </c>
      <c r="J68" s="196">
        <v>0</v>
      </c>
      <c r="K68" s="196">
        <v>0</v>
      </c>
      <c r="L68" s="114">
        <v>0</v>
      </c>
      <c r="M68" s="5"/>
      <c r="N68" s="5"/>
    </row>
    <row r="69" spans="1:14" ht="15" customHeight="1" thickBot="1">
      <c r="A69" s="172" t="s">
        <v>49</v>
      </c>
      <c r="B69" s="167">
        <v>3120</v>
      </c>
      <c r="C69" s="167">
        <v>390</v>
      </c>
      <c r="D69" s="196">
        <f>D70+D72</f>
        <v>0</v>
      </c>
      <c r="E69" s="196">
        <f aca="true" t="shared" si="18" ref="E69:K69">E70+E72</f>
        <v>0</v>
      </c>
      <c r="F69" s="196">
        <f t="shared" si="18"/>
        <v>0</v>
      </c>
      <c r="G69" s="196">
        <f t="shared" si="18"/>
        <v>0</v>
      </c>
      <c r="H69" s="196">
        <f t="shared" si="18"/>
        <v>0</v>
      </c>
      <c r="I69" s="196">
        <f t="shared" si="18"/>
        <v>0</v>
      </c>
      <c r="J69" s="196">
        <f t="shared" si="18"/>
        <v>0</v>
      </c>
      <c r="K69" s="196">
        <f t="shared" si="18"/>
        <v>0</v>
      </c>
      <c r="L69" s="111">
        <v>0</v>
      </c>
      <c r="M69" s="5"/>
      <c r="N69" s="5"/>
    </row>
    <row r="70" spans="1:14" ht="14.25" customHeight="1" thickTop="1">
      <c r="A70" s="177" t="s">
        <v>200</v>
      </c>
      <c r="B70" s="174">
        <v>3121</v>
      </c>
      <c r="C70" s="174">
        <v>400</v>
      </c>
      <c r="D70" s="198">
        <v>0</v>
      </c>
      <c r="E70" s="198"/>
      <c r="F70" s="198">
        <v>0</v>
      </c>
      <c r="G70" s="198">
        <v>0</v>
      </c>
      <c r="H70" s="198">
        <v>0</v>
      </c>
      <c r="I70" s="198">
        <v>0</v>
      </c>
      <c r="J70" s="198">
        <v>0</v>
      </c>
      <c r="K70" s="198">
        <v>0</v>
      </c>
      <c r="L70" s="110">
        <v>10</v>
      </c>
      <c r="M70" s="5"/>
      <c r="N70" s="5"/>
    </row>
    <row r="71" spans="1:14" s="14" customFormat="1" ht="16.5" customHeight="1" hidden="1">
      <c r="A71" s="173" t="s">
        <v>56</v>
      </c>
      <c r="B71" s="174">
        <v>2122</v>
      </c>
      <c r="C71" s="174"/>
      <c r="D71" s="192">
        <f aca="true" t="shared" si="19" ref="D71:L71">SUM(D72:D75)</f>
        <v>0</v>
      </c>
      <c r="E71" s="192">
        <f t="shared" si="19"/>
        <v>0</v>
      </c>
      <c r="F71" s="192">
        <f t="shared" si="19"/>
        <v>0</v>
      </c>
      <c r="G71" s="192">
        <f t="shared" si="19"/>
        <v>0</v>
      </c>
      <c r="H71" s="192">
        <f t="shared" si="19"/>
        <v>0</v>
      </c>
      <c r="I71" s="192">
        <f t="shared" si="19"/>
        <v>0</v>
      </c>
      <c r="J71" s="192">
        <f t="shared" si="19"/>
        <v>0</v>
      </c>
      <c r="K71" s="192">
        <f t="shared" si="19"/>
        <v>0</v>
      </c>
      <c r="L71" s="115">
        <f t="shared" si="19"/>
        <v>0</v>
      </c>
      <c r="M71" s="13"/>
      <c r="N71" s="13"/>
    </row>
    <row r="72" spans="1:14" ht="15">
      <c r="A72" s="179" t="s">
        <v>201</v>
      </c>
      <c r="B72" s="174">
        <v>3122</v>
      </c>
      <c r="C72" s="174">
        <v>410</v>
      </c>
      <c r="D72" s="194">
        <v>0</v>
      </c>
      <c r="E72" s="194"/>
      <c r="F72" s="194">
        <v>0</v>
      </c>
      <c r="G72" s="194">
        <v>0</v>
      </c>
      <c r="H72" s="194">
        <v>0</v>
      </c>
      <c r="I72" s="194">
        <v>0</v>
      </c>
      <c r="J72" s="194">
        <v>0</v>
      </c>
      <c r="K72" s="194">
        <v>0</v>
      </c>
      <c r="L72" s="111">
        <v>0</v>
      </c>
      <c r="M72" s="5"/>
      <c r="N72" s="5"/>
    </row>
    <row r="73" spans="1:14" ht="15" hidden="1">
      <c r="A73" s="88"/>
      <c r="B73" s="89"/>
      <c r="C73" s="89"/>
      <c r="D73" s="194">
        <v>0</v>
      </c>
      <c r="E73" s="194"/>
      <c r="F73" s="194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v>0</v>
      </c>
      <c r="L73" s="111">
        <v>0</v>
      </c>
      <c r="M73" s="5"/>
      <c r="N73" s="5"/>
    </row>
    <row r="74" spans="1:14" ht="15" customHeight="1">
      <c r="A74" s="180" t="s">
        <v>146</v>
      </c>
      <c r="B74" s="167">
        <v>3130</v>
      </c>
      <c r="C74" s="167">
        <v>420</v>
      </c>
      <c r="D74" s="196">
        <f>D75+D77</f>
        <v>0</v>
      </c>
      <c r="E74" s="196">
        <f aca="true" t="shared" si="20" ref="E74:K74">E75+E77</f>
        <v>0</v>
      </c>
      <c r="F74" s="196">
        <f t="shared" si="20"/>
        <v>0</v>
      </c>
      <c r="G74" s="196">
        <f t="shared" si="20"/>
        <v>0</v>
      </c>
      <c r="H74" s="196">
        <f t="shared" si="20"/>
        <v>0</v>
      </c>
      <c r="I74" s="196">
        <f t="shared" si="20"/>
        <v>0</v>
      </c>
      <c r="J74" s="196">
        <f t="shared" si="20"/>
        <v>0</v>
      </c>
      <c r="K74" s="196">
        <f t="shared" si="20"/>
        <v>0</v>
      </c>
      <c r="L74" s="111">
        <v>0</v>
      </c>
      <c r="M74" s="5"/>
      <c r="N74" s="5"/>
    </row>
    <row r="75" spans="1:14" ht="14.25" customHeight="1">
      <c r="A75" s="95" t="s">
        <v>202</v>
      </c>
      <c r="B75" s="39">
        <v>3131</v>
      </c>
      <c r="C75" s="39">
        <v>430</v>
      </c>
      <c r="D75" s="194">
        <v>0</v>
      </c>
      <c r="E75" s="194"/>
      <c r="F75" s="194">
        <v>0</v>
      </c>
      <c r="G75" s="194">
        <v>0</v>
      </c>
      <c r="H75" s="194">
        <v>0</v>
      </c>
      <c r="I75" s="194">
        <v>0</v>
      </c>
      <c r="J75" s="194">
        <v>0</v>
      </c>
      <c r="K75" s="194">
        <v>0</v>
      </c>
      <c r="L75" s="111">
        <v>0</v>
      </c>
      <c r="M75" s="5"/>
      <c r="N75" s="5"/>
    </row>
    <row r="76" spans="1:14" ht="16.5" customHeight="1" hidden="1">
      <c r="A76" s="95" t="s">
        <v>147</v>
      </c>
      <c r="B76" s="39">
        <v>2132</v>
      </c>
      <c r="C76" s="39"/>
      <c r="D76" s="194">
        <v>0</v>
      </c>
      <c r="E76" s="194"/>
      <c r="F76" s="194">
        <v>0</v>
      </c>
      <c r="G76" s="194">
        <v>0</v>
      </c>
      <c r="H76" s="194">
        <v>0</v>
      </c>
      <c r="I76" s="194">
        <v>0</v>
      </c>
      <c r="J76" s="194">
        <v>0</v>
      </c>
      <c r="K76" s="194">
        <v>0</v>
      </c>
      <c r="L76" s="116">
        <v>0</v>
      </c>
      <c r="M76" s="5"/>
      <c r="N76" s="5"/>
    </row>
    <row r="77" spans="1:14" ht="14.25" customHeight="1">
      <c r="A77" s="95" t="s">
        <v>148</v>
      </c>
      <c r="B77" s="39">
        <v>3132</v>
      </c>
      <c r="C77" s="39">
        <v>440</v>
      </c>
      <c r="D77" s="194">
        <v>0</v>
      </c>
      <c r="E77" s="194"/>
      <c r="F77" s="194">
        <v>0</v>
      </c>
      <c r="G77" s="194">
        <v>0</v>
      </c>
      <c r="H77" s="194">
        <v>0</v>
      </c>
      <c r="I77" s="194">
        <v>0</v>
      </c>
      <c r="J77" s="194">
        <v>0</v>
      </c>
      <c r="K77" s="194">
        <v>0</v>
      </c>
      <c r="L77" s="116">
        <v>0</v>
      </c>
      <c r="M77" s="5"/>
      <c r="N77" s="5"/>
    </row>
    <row r="78" spans="1:14" ht="15" customHeight="1">
      <c r="A78" s="180" t="s">
        <v>101</v>
      </c>
      <c r="B78" s="167">
        <v>3140</v>
      </c>
      <c r="C78" s="167">
        <v>450</v>
      </c>
      <c r="D78" s="268">
        <f>D79+D81+D87</f>
        <v>0</v>
      </c>
      <c r="E78" s="268">
        <f aca="true" t="shared" si="21" ref="E78:K78">E79+E81+E87</f>
        <v>0</v>
      </c>
      <c r="F78" s="268">
        <f t="shared" si="21"/>
        <v>0</v>
      </c>
      <c r="G78" s="268">
        <f t="shared" si="21"/>
        <v>0</v>
      </c>
      <c r="H78" s="268">
        <f t="shared" si="21"/>
        <v>0</v>
      </c>
      <c r="I78" s="268">
        <f t="shared" si="21"/>
        <v>0</v>
      </c>
      <c r="J78" s="268">
        <f t="shared" si="21"/>
        <v>0</v>
      </c>
      <c r="K78" s="268">
        <f t="shared" si="21"/>
        <v>0</v>
      </c>
      <c r="L78" s="120" t="s">
        <v>80</v>
      </c>
      <c r="M78" s="5"/>
      <c r="N78" s="5"/>
    </row>
    <row r="79" spans="1:14" ht="15.75" customHeight="1">
      <c r="A79" s="95" t="s">
        <v>203</v>
      </c>
      <c r="B79" s="39">
        <v>3141</v>
      </c>
      <c r="C79" s="39">
        <v>460</v>
      </c>
      <c r="D79" s="273">
        <v>0</v>
      </c>
      <c r="E79" s="273">
        <v>0</v>
      </c>
      <c r="F79" s="273">
        <v>0</v>
      </c>
      <c r="G79" s="273">
        <v>0</v>
      </c>
      <c r="H79" s="273">
        <v>0</v>
      </c>
      <c r="I79" s="273">
        <v>0</v>
      </c>
      <c r="J79" s="273">
        <v>0</v>
      </c>
      <c r="K79" s="273">
        <v>0</v>
      </c>
      <c r="L79" s="82"/>
      <c r="M79" s="5"/>
      <c r="N79" s="5"/>
    </row>
    <row r="80" spans="1:12" ht="15.75" customHeight="1" hidden="1" thickTop="1">
      <c r="A80" s="92" t="s">
        <v>103</v>
      </c>
      <c r="B80" s="39">
        <v>2142</v>
      </c>
      <c r="C80" s="39"/>
      <c r="D80" s="273"/>
      <c r="E80" s="273"/>
      <c r="F80" s="273"/>
      <c r="G80" s="273"/>
      <c r="H80" s="273"/>
      <c r="I80" s="273"/>
      <c r="J80" s="273"/>
      <c r="K80" s="273"/>
      <c r="L80" s="110">
        <v>11</v>
      </c>
    </row>
    <row r="81" spans="1:12" ht="16.5" customHeight="1">
      <c r="A81" s="92" t="s">
        <v>204</v>
      </c>
      <c r="B81" s="39">
        <v>3142</v>
      </c>
      <c r="C81" s="39">
        <v>470</v>
      </c>
      <c r="D81" s="273">
        <v>0</v>
      </c>
      <c r="E81" s="273">
        <v>0</v>
      </c>
      <c r="F81" s="273">
        <v>0</v>
      </c>
      <c r="G81" s="273">
        <v>0</v>
      </c>
      <c r="H81" s="273">
        <v>0</v>
      </c>
      <c r="I81" s="273">
        <v>0</v>
      </c>
      <c r="J81" s="273">
        <v>0</v>
      </c>
      <c r="K81" s="273">
        <v>0</v>
      </c>
      <c r="L81" s="111">
        <v>0</v>
      </c>
    </row>
    <row r="82" spans="1:12" ht="18.75" customHeight="1" hidden="1" thickBot="1">
      <c r="A82" s="92"/>
      <c r="B82" s="145"/>
      <c r="C82" s="145"/>
      <c r="D82" s="207"/>
      <c r="E82" s="207"/>
      <c r="F82" s="207"/>
      <c r="G82" s="207"/>
      <c r="H82" s="207"/>
      <c r="I82" s="207"/>
      <c r="J82" s="207"/>
      <c r="K82" s="208"/>
      <c r="L82" s="111">
        <v>0</v>
      </c>
    </row>
    <row r="83" spans="1:14" ht="15" customHeight="1" hidden="1" thickTop="1">
      <c r="A83" s="92"/>
      <c r="B83" s="145"/>
      <c r="C83" s="145"/>
      <c r="D83" s="209"/>
      <c r="E83" s="209"/>
      <c r="F83" s="209"/>
      <c r="G83" s="209"/>
      <c r="H83" s="209"/>
      <c r="I83" s="209"/>
      <c r="J83" s="209"/>
      <c r="K83" s="209"/>
      <c r="L83" s="111">
        <v>0</v>
      </c>
      <c r="M83" s="9"/>
      <c r="N83" s="9"/>
    </row>
    <row r="84" spans="1:14" ht="15.75" customHeight="1" hidden="1">
      <c r="A84" s="92"/>
      <c r="B84" s="145"/>
      <c r="C84" s="145"/>
      <c r="D84" s="194">
        <v>0</v>
      </c>
      <c r="E84" s="194"/>
      <c r="F84" s="194">
        <v>0</v>
      </c>
      <c r="G84" s="194">
        <v>0</v>
      </c>
      <c r="H84" s="194">
        <v>0</v>
      </c>
      <c r="I84" s="194">
        <v>0</v>
      </c>
      <c r="J84" s="194">
        <v>0</v>
      </c>
      <c r="K84" s="194">
        <v>0</v>
      </c>
      <c r="L84" s="111">
        <v>0</v>
      </c>
      <c r="M84" s="5"/>
      <c r="N84" s="5"/>
    </row>
    <row r="85" spans="1:14" ht="14.25" customHeight="1" hidden="1">
      <c r="A85" s="92"/>
      <c r="B85" s="145"/>
      <c r="C85" s="145"/>
      <c r="D85" s="201">
        <v>0</v>
      </c>
      <c r="E85" s="201"/>
      <c r="F85" s="201">
        <v>0</v>
      </c>
      <c r="G85" s="201">
        <v>0</v>
      </c>
      <c r="H85" s="201">
        <v>0</v>
      </c>
      <c r="I85" s="201">
        <v>0</v>
      </c>
      <c r="J85" s="201">
        <v>0</v>
      </c>
      <c r="K85" s="201">
        <v>0</v>
      </c>
      <c r="L85" s="109">
        <v>0</v>
      </c>
      <c r="M85" s="5"/>
      <c r="N85" s="5"/>
    </row>
    <row r="86" spans="1:14" ht="20.25" customHeight="1" hidden="1">
      <c r="A86" s="68">
        <v>1</v>
      </c>
      <c r="B86" s="39">
        <v>2</v>
      </c>
      <c r="C86" s="39"/>
      <c r="D86" s="201">
        <v>0</v>
      </c>
      <c r="E86" s="201"/>
      <c r="F86" s="201">
        <v>0</v>
      </c>
      <c r="G86" s="201">
        <v>0</v>
      </c>
      <c r="H86" s="201">
        <v>0</v>
      </c>
      <c r="I86" s="201">
        <v>0</v>
      </c>
      <c r="J86" s="201">
        <v>0</v>
      </c>
      <c r="K86" s="201">
        <v>0</v>
      </c>
      <c r="L86" s="109">
        <v>0</v>
      </c>
      <c r="M86" s="5"/>
      <c r="N86" s="5"/>
    </row>
    <row r="87" spans="1:14" ht="15" customHeight="1">
      <c r="A87" s="95" t="s">
        <v>105</v>
      </c>
      <c r="B87" s="39">
        <v>3143</v>
      </c>
      <c r="C87" s="39">
        <v>480</v>
      </c>
      <c r="D87" s="200">
        <v>0</v>
      </c>
      <c r="E87" s="200"/>
      <c r="F87" s="200">
        <v>0</v>
      </c>
      <c r="G87" s="200">
        <v>0</v>
      </c>
      <c r="H87" s="200">
        <v>0</v>
      </c>
      <c r="I87" s="200">
        <v>0</v>
      </c>
      <c r="J87" s="200">
        <v>0</v>
      </c>
      <c r="K87" s="200">
        <v>0</v>
      </c>
      <c r="L87" s="121">
        <f>SUM(L88,L105)</f>
        <v>0</v>
      </c>
      <c r="M87" s="5"/>
      <c r="N87" s="5"/>
    </row>
    <row r="88" spans="1:14" ht="15">
      <c r="A88" s="180" t="s">
        <v>78</v>
      </c>
      <c r="B88" s="167">
        <v>3150</v>
      </c>
      <c r="C88" s="167">
        <v>490</v>
      </c>
      <c r="D88" s="196">
        <v>0</v>
      </c>
      <c r="E88" s="196"/>
      <c r="F88" s="196"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21">
        <f>SUM(L89,L96)</f>
        <v>0</v>
      </c>
      <c r="M88" s="5"/>
      <c r="N88" s="5"/>
    </row>
    <row r="89" spans="1:14" s="1" customFormat="1" ht="15">
      <c r="A89" s="180" t="s">
        <v>106</v>
      </c>
      <c r="B89" s="167">
        <v>3160</v>
      </c>
      <c r="C89" s="167">
        <v>500</v>
      </c>
      <c r="D89" s="196">
        <v>0</v>
      </c>
      <c r="E89" s="196"/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22">
        <f>SUM(L90:L95)</f>
        <v>0</v>
      </c>
      <c r="M89" s="18"/>
      <c r="N89" s="18"/>
    </row>
    <row r="90" spans="1:14" s="1" customFormat="1" ht="15.75">
      <c r="A90" s="181" t="s">
        <v>58</v>
      </c>
      <c r="B90" s="165">
        <v>3200</v>
      </c>
      <c r="C90" s="165">
        <v>510</v>
      </c>
      <c r="D90" s="272">
        <f>D91+D92+D93+D94</f>
        <v>0</v>
      </c>
      <c r="E90" s="272">
        <f aca="true" t="shared" si="22" ref="E90:K90">E91+E92+E93+E94</f>
        <v>0</v>
      </c>
      <c r="F90" s="272">
        <f t="shared" si="22"/>
        <v>0</v>
      </c>
      <c r="G90" s="272">
        <f t="shared" si="22"/>
        <v>0</v>
      </c>
      <c r="H90" s="272">
        <f t="shared" si="22"/>
        <v>0</v>
      </c>
      <c r="I90" s="272">
        <f t="shared" si="22"/>
        <v>0</v>
      </c>
      <c r="J90" s="272">
        <f t="shared" si="22"/>
        <v>0</v>
      </c>
      <c r="K90" s="272">
        <f t="shared" si="22"/>
        <v>0</v>
      </c>
      <c r="L90" s="118">
        <f>SUM(L93,L108)</f>
        <v>0</v>
      </c>
      <c r="M90" s="18"/>
      <c r="N90" s="18"/>
    </row>
    <row r="91" spans="1:14" s="1" customFormat="1" ht="29.25">
      <c r="A91" s="180" t="s">
        <v>107</v>
      </c>
      <c r="B91" s="167">
        <v>3210</v>
      </c>
      <c r="C91" s="167">
        <v>520</v>
      </c>
      <c r="D91" s="211">
        <f aca="true" t="shared" si="23" ref="D91:K91">SUM(D95,D104)</f>
        <v>0</v>
      </c>
      <c r="E91" s="211">
        <f t="shared" si="23"/>
        <v>0</v>
      </c>
      <c r="F91" s="211">
        <f t="shared" si="23"/>
        <v>0</v>
      </c>
      <c r="G91" s="211">
        <f t="shared" si="23"/>
        <v>0</v>
      </c>
      <c r="H91" s="211">
        <f t="shared" si="23"/>
        <v>0</v>
      </c>
      <c r="I91" s="211">
        <f t="shared" si="23"/>
        <v>0</v>
      </c>
      <c r="J91" s="211">
        <f t="shared" si="23"/>
        <v>0</v>
      </c>
      <c r="K91" s="228">
        <f t="shared" si="23"/>
        <v>0</v>
      </c>
      <c r="L91" s="118"/>
      <c r="M91" s="18"/>
      <c r="N91" s="18"/>
    </row>
    <row r="92" spans="1:14" s="1" customFormat="1" ht="28.5" customHeight="1">
      <c r="A92" s="182" t="s">
        <v>75</v>
      </c>
      <c r="B92" s="167">
        <v>3220</v>
      </c>
      <c r="C92" s="167">
        <v>530</v>
      </c>
      <c r="D92" s="211">
        <v>0</v>
      </c>
      <c r="E92" s="211"/>
      <c r="F92" s="211">
        <v>0</v>
      </c>
      <c r="G92" s="211">
        <v>0</v>
      </c>
      <c r="H92" s="211">
        <v>0</v>
      </c>
      <c r="I92" s="211">
        <v>0</v>
      </c>
      <c r="J92" s="211">
        <v>0</v>
      </c>
      <c r="K92" s="228">
        <v>0</v>
      </c>
      <c r="L92" s="118"/>
      <c r="M92" s="18"/>
      <c r="N92" s="18"/>
    </row>
    <row r="93" spans="1:14" s="20" customFormat="1" ht="29.25">
      <c r="A93" s="182" t="s">
        <v>205</v>
      </c>
      <c r="B93" s="167">
        <v>3230</v>
      </c>
      <c r="C93" s="167">
        <v>540</v>
      </c>
      <c r="D93" s="221">
        <v>0</v>
      </c>
      <c r="E93" s="221"/>
      <c r="F93" s="221">
        <v>0</v>
      </c>
      <c r="G93" s="221">
        <v>0</v>
      </c>
      <c r="H93" s="221">
        <v>0</v>
      </c>
      <c r="I93" s="221">
        <v>0</v>
      </c>
      <c r="J93" s="221">
        <v>0</v>
      </c>
      <c r="K93" s="221">
        <v>0</v>
      </c>
      <c r="L93" s="159">
        <v>0</v>
      </c>
      <c r="M93" s="19"/>
      <c r="N93" s="19"/>
    </row>
    <row r="94" spans="1:14" s="20" customFormat="1" ht="15.75">
      <c r="A94" s="182" t="s">
        <v>108</v>
      </c>
      <c r="B94" s="167">
        <v>3240</v>
      </c>
      <c r="C94" s="167">
        <v>550</v>
      </c>
      <c r="D94" s="221">
        <f aca="true" t="shared" si="24" ref="D94:K94">SUM(D96,D105)</f>
        <v>0</v>
      </c>
      <c r="E94" s="221">
        <f t="shared" si="24"/>
        <v>0</v>
      </c>
      <c r="F94" s="221">
        <f t="shared" si="24"/>
        <v>0</v>
      </c>
      <c r="G94" s="221">
        <f t="shared" si="24"/>
        <v>0</v>
      </c>
      <c r="H94" s="221">
        <f t="shared" si="24"/>
        <v>0</v>
      </c>
      <c r="I94" s="221">
        <f t="shared" si="24"/>
        <v>0</v>
      </c>
      <c r="J94" s="221">
        <f t="shared" si="24"/>
        <v>0</v>
      </c>
      <c r="K94" s="221">
        <f t="shared" si="24"/>
        <v>0</v>
      </c>
      <c r="L94" s="188"/>
      <c r="M94" s="19"/>
      <c r="N94" s="19"/>
    </row>
    <row r="95" spans="1:14" s="14" customFormat="1" ht="15.75">
      <c r="A95" s="184" t="s">
        <v>59</v>
      </c>
      <c r="B95" s="46">
        <v>4100</v>
      </c>
      <c r="C95" s="46">
        <v>560</v>
      </c>
      <c r="D95" s="205">
        <f>D96</f>
        <v>0</v>
      </c>
      <c r="E95" s="205">
        <f aca="true" t="shared" si="25" ref="E95:K95">E96</f>
        <v>0</v>
      </c>
      <c r="F95" s="205">
        <f t="shared" si="25"/>
        <v>0</v>
      </c>
      <c r="G95" s="205">
        <f t="shared" si="25"/>
        <v>0</v>
      </c>
      <c r="H95" s="205">
        <f t="shared" si="25"/>
        <v>0</v>
      </c>
      <c r="I95" s="205">
        <f t="shared" si="25"/>
        <v>0</v>
      </c>
      <c r="J95" s="205">
        <f t="shared" si="25"/>
        <v>0</v>
      </c>
      <c r="K95" s="205">
        <f t="shared" si="25"/>
        <v>0</v>
      </c>
      <c r="L95" s="111">
        <v>0</v>
      </c>
      <c r="M95" s="13"/>
      <c r="N95" s="13"/>
    </row>
    <row r="96" spans="1:14" ht="15">
      <c r="A96" s="94" t="s">
        <v>60</v>
      </c>
      <c r="B96" s="41">
        <v>4110</v>
      </c>
      <c r="C96" s="41">
        <v>570</v>
      </c>
      <c r="D96" s="196">
        <f>D97+D98+D99</f>
        <v>0</v>
      </c>
      <c r="E96" s="196">
        <f aca="true" t="shared" si="26" ref="E96:K96">E97+E98+E99</f>
        <v>0</v>
      </c>
      <c r="F96" s="196">
        <f t="shared" si="26"/>
        <v>0</v>
      </c>
      <c r="G96" s="196">
        <f t="shared" si="26"/>
        <v>0</v>
      </c>
      <c r="H96" s="196">
        <f t="shared" si="26"/>
        <v>0</v>
      </c>
      <c r="I96" s="196">
        <f t="shared" si="26"/>
        <v>0</v>
      </c>
      <c r="J96" s="196">
        <f t="shared" si="26"/>
        <v>0</v>
      </c>
      <c r="K96" s="196">
        <f t="shared" si="26"/>
        <v>0</v>
      </c>
      <c r="L96" s="111">
        <v>0</v>
      </c>
      <c r="M96" s="5"/>
      <c r="N96" s="5"/>
    </row>
    <row r="97" spans="1:14" ht="27" customHeight="1">
      <c r="A97" s="95" t="s">
        <v>61</v>
      </c>
      <c r="B97" s="39">
        <v>4111</v>
      </c>
      <c r="C97" s="39">
        <v>580</v>
      </c>
      <c r="D97" s="194">
        <v>0</v>
      </c>
      <c r="E97" s="194"/>
      <c r="F97" s="194">
        <v>0</v>
      </c>
      <c r="G97" s="194">
        <v>0</v>
      </c>
      <c r="H97" s="194">
        <v>0</v>
      </c>
      <c r="I97" s="194">
        <v>0</v>
      </c>
      <c r="J97" s="194">
        <v>0</v>
      </c>
      <c r="K97" s="194">
        <v>0</v>
      </c>
      <c r="L97" s="111">
        <v>0</v>
      </c>
      <c r="M97" s="5"/>
      <c r="N97" s="5"/>
    </row>
    <row r="98" spans="1:14" ht="17.25" customHeight="1">
      <c r="A98" s="95" t="s">
        <v>62</v>
      </c>
      <c r="B98" s="39">
        <v>4112</v>
      </c>
      <c r="C98" s="39">
        <v>590</v>
      </c>
      <c r="D98" s="194">
        <v>0</v>
      </c>
      <c r="E98" s="194">
        <v>0</v>
      </c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11">
        <v>0</v>
      </c>
      <c r="M98" s="5"/>
      <c r="N98" s="5"/>
    </row>
    <row r="99" spans="1:14" ht="15" customHeight="1">
      <c r="A99" s="95" t="s">
        <v>63</v>
      </c>
      <c r="B99" s="39">
        <v>4113</v>
      </c>
      <c r="C99" s="39">
        <v>600</v>
      </c>
      <c r="D99" s="194">
        <v>0</v>
      </c>
      <c r="E99" s="194">
        <v>0</v>
      </c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53"/>
      <c r="M99" s="5"/>
      <c r="N99" s="5"/>
    </row>
    <row r="100" spans="1:14" ht="18.75" customHeight="1" hidden="1">
      <c r="A100" s="180" t="s">
        <v>156</v>
      </c>
      <c r="B100" s="167">
        <v>4120</v>
      </c>
      <c r="C100" s="167"/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7.25" customHeight="1" hidden="1">
      <c r="A101" s="185" t="s">
        <v>64</v>
      </c>
      <c r="B101" s="174">
        <v>4121</v>
      </c>
      <c r="C101" s="174"/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11.25" customHeight="1" hidden="1">
      <c r="A102" s="185" t="s">
        <v>157</v>
      </c>
      <c r="B102" s="174">
        <v>4122</v>
      </c>
      <c r="C102" s="174"/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17.25" customHeight="1" hidden="1">
      <c r="A103" s="185" t="s">
        <v>66</v>
      </c>
      <c r="B103" s="174">
        <v>4123</v>
      </c>
      <c r="C103" s="174"/>
      <c r="D103" s="194"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s="14" customFormat="1" ht="18" customHeight="1" thickBot="1">
      <c r="A104" s="184" t="s">
        <v>67</v>
      </c>
      <c r="B104" s="165">
        <v>4200</v>
      </c>
      <c r="C104" s="165">
        <v>610</v>
      </c>
      <c r="D104" s="191">
        <f>D105</f>
        <v>0</v>
      </c>
      <c r="E104" s="191">
        <f aca="true" t="shared" si="27" ref="E104:K104">E105</f>
        <v>0</v>
      </c>
      <c r="F104" s="191">
        <f t="shared" si="27"/>
        <v>0</v>
      </c>
      <c r="G104" s="191">
        <f t="shared" si="27"/>
        <v>0</v>
      </c>
      <c r="H104" s="191">
        <f t="shared" si="27"/>
        <v>0</v>
      </c>
      <c r="I104" s="191">
        <f t="shared" si="27"/>
        <v>0</v>
      </c>
      <c r="J104" s="191">
        <f t="shared" si="27"/>
        <v>0</v>
      </c>
      <c r="K104" s="191">
        <f t="shared" si="27"/>
        <v>0</v>
      </c>
      <c r="L104" s="124">
        <v>0</v>
      </c>
      <c r="M104" s="13"/>
      <c r="N104" s="13"/>
    </row>
    <row r="105" spans="1:14" ht="18" customHeight="1">
      <c r="A105" s="146" t="s">
        <v>68</v>
      </c>
      <c r="B105" s="41">
        <v>4210</v>
      </c>
      <c r="C105" s="41">
        <v>620</v>
      </c>
      <c r="D105" s="203">
        <v>0</v>
      </c>
      <c r="E105" s="224"/>
      <c r="F105" s="224">
        <v>0</v>
      </c>
      <c r="G105" s="224">
        <v>0</v>
      </c>
      <c r="H105" s="224">
        <v>0</v>
      </c>
      <c r="I105" s="224">
        <v>0</v>
      </c>
      <c r="J105" s="224">
        <v>0</v>
      </c>
      <c r="K105" s="224">
        <v>0</v>
      </c>
      <c r="L105" s="10"/>
      <c r="M105" s="5"/>
      <c r="N105" s="5"/>
    </row>
    <row r="106" spans="1:14" ht="16.5" customHeight="1" hidden="1">
      <c r="A106" s="186" t="s">
        <v>69</v>
      </c>
      <c r="B106" s="41">
        <v>4220</v>
      </c>
      <c r="C106" s="41"/>
      <c r="D106" s="203">
        <f aca="true" t="shared" si="28" ref="D106:D113">SUM(D107:D109)</f>
        <v>0</v>
      </c>
      <c r="E106" s="225"/>
      <c r="F106" s="225"/>
      <c r="G106" s="225"/>
      <c r="H106" s="225"/>
      <c r="I106" s="225"/>
      <c r="J106" s="225"/>
      <c r="K106" s="225"/>
      <c r="L106" s="10"/>
      <c r="M106" s="5"/>
      <c r="N106" s="5"/>
    </row>
    <row r="107" spans="1:14" ht="16.5" customHeight="1" hidden="1">
      <c r="A107" s="241"/>
      <c r="B107" s="174"/>
      <c r="C107" s="174"/>
      <c r="D107" s="203">
        <f t="shared" si="28"/>
        <v>0</v>
      </c>
      <c r="E107" s="225"/>
      <c r="F107" s="225"/>
      <c r="G107" s="225"/>
      <c r="H107" s="225"/>
      <c r="I107" s="225"/>
      <c r="J107" s="225"/>
      <c r="K107" s="225"/>
      <c r="L107" s="10"/>
      <c r="M107" s="5"/>
      <c r="N107" s="5"/>
    </row>
    <row r="108" spans="1:14" s="1" customFormat="1" ht="20.25" customHeight="1" hidden="1">
      <c r="A108" s="91"/>
      <c r="B108" s="142"/>
      <c r="C108" s="142"/>
      <c r="D108" s="203">
        <f t="shared" si="28"/>
        <v>0</v>
      </c>
      <c r="E108" s="226">
        <f aca="true" t="shared" si="29" ref="E108:K108">SUM(E109:E110)</f>
        <v>0</v>
      </c>
      <c r="F108" s="226">
        <f t="shared" si="29"/>
        <v>0</v>
      </c>
      <c r="G108" s="226">
        <f t="shared" si="29"/>
        <v>0</v>
      </c>
      <c r="H108" s="226">
        <f t="shared" si="29"/>
        <v>0</v>
      </c>
      <c r="I108" s="226">
        <f t="shared" si="29"/>
        <v>0</v>
      </c>
      <c r="J108" s="226">
        <f t="shared" si="29"/>
        <v>0</v>
      </c>
      <c r="K108" s="226">
        <f t="shared" si="29"/>
        <v>0</v>
      </c>
      <c r="L108" s="17"/>
      <c r="M108" s="18"/>
      <c r="N108" s="18"/>
    </row>
    <row r="109" spans="1:14" s="14" customFormat="1" ht="18" customHeight="1" hidden="1">
      <c r="A109" s="32"/>
      <c r="B109" s="141"/>
      <c r="C109" s="141"/>
      <c r="D109" s="203">
        <f t="shared" si="28"/>
        <v>0</v>
      </c>
      <c r="E109" s="227"/>
      <c r="F109" s="227"/>
      <c r="G109" s="227"/>
      <c r="H109" s="227"/>
      <c r="I109" s="227"/>
      <c r="J109" s="227"/>
      <c r="K109" s="227"/>
      <c r="L109" s="12"/>
      <c r="M109" s="13"/>
      <c r="N109" s="13"/>
    </row>
    <row r="110" spans="1:14" s="14" customFormat="1" ht="12.75" customHeight="1" hidden="1">
      <c r="A110" s="30"/>
      <c r="B110" s="141"/>
      <c r="C110" s="141"/>
      <c r="D110" s="203">
        <f t="shared" si="28"/>
        <v>0</v>
      </c>
      <c r="E110" s="227"/>
      <c r="F110" s="227"/>
      <c r="G110" s="227"/>
      <c r="H110" s="227"/>
      <c r="I110" s="227"/>
      <c r="J110" s="227"/>
      <c r="K110" s="227"/>
      <c r="L110" s="12"/>
      <c r="M110" s="13"/>
      <c r="N110" s="13"/>
    </row>
    <row r="111" spans="1:14" s="24" customFormat="1" ht="13.5" customHeight="1" hidden="1">
      <c r="A111" s="34"/>
      <c r="B111" s="25"/>
      <c r="C111" s="25"/>
      <c r="D111" s="203">
        <f t="shared" si="28"/>
        <v>0</v>
      </c>
      <c r="E111" s="216"/>
      <c r="F111" s="216"/>
      <c r="G111" s="216"/>
      <c r="H111" s="216"/>
      <c r="I111" s="216"/>
      <c r="J111" s="216"/>
      <c r="K111" s="216"/>
      <c r="L111" s="27"/>
      <c r="M111" s="28"/>
      <c r="N111" s="28"/>
    </row>
    <row r="112" spans="1:13" ht="16.5" customHeight="1" hidden="1" thickBot="1">
      <c r="A112" s="147"/>
      <c r="B112" s="41"/>
      <c r="C112" s="41"/>
      <c r="D112" s="203">
        <f t="shared" si="28"/>
        <v>0</v>
      </c>
      <c r="E112" s="218"/>
      <c r="F112" s="218">
        <v>117890</v>
      </c>
      <c r="G112" s="218">
        <v>0</v>
      </c>
      <c r="H112" s="218">
        <v>0</v>
      </c>
      <c r="I112" s="218">
        <v>0</v>
      </c>
      <c r="J112" s="218">
        <v>0</v>
      </c>
      <c r="K112" s="218">
        <v>0</v>
      </c>
      <c r="L112" s="27"/>
      <c r="M112" s="28"/>
    </row>
    <row r="113" spans="1:11" ht="16.5" customHeight="1" hidden="1">
      <c r="A113" s="253"/>
      <c r="B113" s="187"/>
      <c r="C113" s="187"/>
      <c r="D113" s="223">
        <f t="shared" si="28"/>
        <v>0</v>
      </c>
      <c r="E113" s="220"/>
      <c r="F113" s="220"/>
      <c r="G113" s="220"/>
      <c r="H113" s="220"/>
      <c r="I113" s="220"/>
      <c r="J113" s="220"/>
      <c r="K113" s="220"/>
    </row>
    <row r="114" spans="1:11" ht="18" customHeight="1">
      <c r="A114" s="179" t="s">
        <v>79</v>
      </c>
      <c r="B114" s="174">
        <v>5000</v>
      </c>
      <c r="C114" s="174">
        <v>630</v>
      </c>
      <c r="D114" s="191" t="s">
        <v>154</v>
      </c>
      <c r="E114" s="191">
        <v>570768</v>
      </c>
      <c r="F114" s="231">
        <v>7901</v>
      </c>
      <c r="G114" s="191" t="s">
        <v>154</v>
      </c>
      <c r="H114" s="191" t="s">
        <v>154</v>
      </c>
      <c r="I114" s="191" t="s">
        <v>154</v>
      </c>
      <c r="J114" s="191" t="s">
        <v>154</v>
      </c>
      <c r="K114" s="191" t="s">
        <v>154</v>
      </c>
    </row>
    <row r="115" spans="1:11" ht="16.5" customHeight="1">
      <c r="A115" s="145" t="s">
        <v>150</v>
      </c>
      <c r="B115" s="39">
        <v>9000</v>
      </c>
      <c r="C115" s="246">
        <v>640</v>
      </c>
      <c r="D115" s="231">
        <v>0</v>
      </c>
      <c r="E115" s="231"/>
      <c r="F115" s="231">
        <v>0</v>
      </c>
      <c r="G115" s="231">
        <v>0</v>
      </c>
      <c r="H115" s="231">
        <v>0</v>
      </c>
      <c r="I115" s="231">
        <v>0</v>
      </c>
      <c r="J115" s="231">
        <v>0</v>
      </c>
      <c r="K115" s="231">
        <v>0</v>
      </c>
    </row>
    <row r="116" spans="1:11" ht="12.75">
      <c r="A116" s="144"/>
      <c r="B116" s="37"/>
      <c r="C116" s="37"/>
      <c r="D116" s="37"/>
      <c r="E116" s="37"/>
      <c r="F116" s="37"/>
      <c r="G116" s="37"/>
      <c r="H116" s="37"/>
      <c r="I116" s="37"/>
      <c r="J116" s="37"/>
      <c r="K116" s="37"/>
    </row>
    <row r="117" ht="12.75" customHeight="1">
      <c r="A117" s="190" t="s">
        <v>168</v>
      </c>
    </row>
    <row r="118" ht="12.75" customHeight="1">
      <c r="A118" s="190"/>
    </row>
    <row r="119" ht="12.75" customHeight="1">
      <c r="A119" s="190"/>
    </row>
    <row r="120" spans="1:9" ht="15.75">
      <c r="A120" s="47" t="s">
        <v>183</v>
      </c>
      <c r="B120" s="108"/>
      <c r="C120" s="108"/>
      <c r="D120" s="49"/>
      <c r="E120" s="49"/>
      <c r="F120" s="49"/>
      <c r="G120" s="108"/>
      <c r="H120" s="108" t="s">
        <v>151</v>
      </c>
      <c r="I120" s="108"/>
    </row>
    <row r="121" spans="1:13" ht="15">
      <c r="A121" s="49"/>
      <c r="B121" s="321" t="s">
        <v>71</v>
      </c>
      <c r="C121" s="321"/>
      <c r="D121" s="49"/>
      <c r="E121" s="49"/>
      <c r="F121" s="49"/>
      <c r="G121" s="321" t="s">
        <v>173</v>
      </c>
      <c r="H121" s="321"/>
      <c r="I121" s="321"/>
      <c r="J121" s="322"/>
      <c r="K121" s="322"/>
      <c r="L121" s="322"/>
      <c r="M121" s="322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49"/>
    </row>
    <row r="123" spans="1:9" ht="15.75">
      <c r="A123" s="47" t="s">
        <v>177</v>
      </c>
      <c r="B123" s="108"/>
      <c r="C123" s="108"/>
      <c r="D123" s="49"/>
      <c r="E123" s="49"/>
      <c r="F123" s="49"/>
      <c r="G123" s="108"/>
      <c r="H123" s="108" t="s">
        <v>178</v>
      </c>
      <c r="I123" s="108"/>
    </row>
    <row r="124" spans="1:13" ht="15">
      <c r="A124" s="49"/>
      <c r="B124" s="321" t="s">
        <v>71</v>
      </c>
      <c r="C124" s="321"/>
      <c r="D124" s="49"/>
      <c r="E124" s="49"/>
      <c r="F124" s="49"/>
      <c r="G124" s="321" t="s">
        <v>174</v>
      </c>
      <c r="H124" s="321"/>
      <c r="I124" s="321"/>
      <c r="J124" s="322"/>
      <c r="K124" s="322"/>
      <c r="L124" s="322"/>
      <c r="M124" s="322"/>
    </row>
    <row r="126" ht="12.75">
      <c r="A126" t="s">
        <v>279</v>
      </c>
    </row>
    <row r="128" ht="12.75">
      <c r="A128" s="299" t="s">
        <v>259</v>
      </c>
    </row>
  </sheetData>
  <sheetProtection/>
  <mergeCells count="32">
    <mergeCell ref="J124:M124"/>
    <mergeCell ref="B124:C124"/>
    <mergeCell ref="G124:I124"/>
    <mergeCell ref="E21:E22"/>
    <mergeCell ref="F21:F22"/>
    <mergeCell ref="A21:A22"/>
    <mergeCell ref="B21:B22"/>
    <mergeCell ref="J21:J22"/>
    <mergeCell ref="B121:C121"/>
    <mergeCell ref="G121:I121"/>
    <mergeCell ref="J121:M121"/>
    <mergeCell ref="I21:I22"/>
    <mergeCell ref="G21:G22"/>
    <mergeCell ref="K21:K22"/>
    <mergeCell ref="L21:L22"/>
    <mergeCell ref="H21:H22"/>
    <mergeCell ref="I1:K1"/>
    <mergeCell ref="A3:D4"/>
    <mergeCell ref="A7:K7"/>
    <mergeCell ref="B8:H8"/>
    <mergeCell ref="I2:L4"/>
    <mergeCell ref="A6:K6"/>
    <mergeCell ref="A10:I10"/>
    <mergeCell ref="A16:I16"/>
    <mergeCell ref="D21:D22"/>
    <mergeCell ref="A11:I11"/>
    <mergeCell ref="A12:I12"/>
    <mergeCell ref="C21:C22"/>
    <mergeCell ref="A15:I15"/>
    <mergeCell ref="A14:I14"/>
    <mergeCell ref="A17:D17"/>
    <mergeCell ref="F17:I17"/>
  </mergeCells>
  <printOptions horizontalCentered="1"/>
  <pageMargins left="0.5905511811023623" right="0.1968503937007874" top="0.7086614173228347" bottom="0.1968503937007874" header="0.6299212598425197" footer="0.15748031496062992"/>
  <pageSetup fitToHeight="10" horizontalDpi="300" verticalDpi="300" orientation="landscape" paperSize="9" scale="59" r:id="rId1"/>
  <rowBreaks count="2" manualBreakCount="2">
    <brk id="53" max="11" man="1"/>
    <brk id="9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Elena</cp:lastModifiedBy>
  <cp:lastPrinted>2015-04-14T07:46:30Z</cp:lastPrinted>
  <dcterms:created xsi:type="dcterms:W3CDTF">2005-03-01T06:02:34Z</dcterms:created>
  <dcterms:modified xsi:type="dcterms:W3CDTF">2015-04-14T07:49:20Z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